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Rekonstrukce stok..." sheetId="2" r:id="rId2"/>
    <sheet name="SO 02 - Komunikace" sheetId="3" r:id="rId3"/>
    <sheet name="SO 03 - Vedlejší rozpočto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Rekonstrukce stok...'!$C$87:$K$311</definedName>
    <definedName name="_xlnm.Print_Area" localSheetId="1">'SO 01 - Rekonstrukce stok...'!$C$4:$J$39,'SO 01 - Rekonstrukce stok...'!$C$45:$J$69,'SO 01 - Rekonstrukce stok...'!$C$75:$K$311</definedName>
    <definedName name="_xlnm.Print_Titles" localSheetId="1">'SO 01 - Rekonstrukce stok...'!$87:$87</definedName>
    <definedName name="_xlnm._FilterDatabase" localSheetId="2" hidden="1">'SO 02 - Komunikace'!$C$84:$K$175</definedName>
    <definedName name="_xlnm.Print_Area" localSheetId="2">'SO 02 - Komunikace'!$C$4:$J$39,'SO 02 - Komunikace'!$C$45:$J$66,'SO 02 - Komunikace'!$C$72:$K$175</definedName>
    <definedName name="_xlnm.Print_Titles" localSheetId="2">'SO 02 - Komunikace'!$84:$84</definedName>
    <definedName name="_xlnm._FilterDatabase" localSheetId="3" hidden="1">'SO 03 - Vedlejší rozpočto...'!$C$82:$K$111</definedName>
    <definedName name="_xlnm.Print_Area" localSheetId="3">'SO 03 - Vedlejší rozpočto...'!$C$4:$J$39,'SO 03 - Vedlejší rozpočto...'!$C$45:$J$64,'SO 03 - Vedlejší rozpočto...'!$C$70:$K$111</definedName>
    <definedName name="_xlnm.Print_Titles" localSheetId="3">'SO 03 - Vedlejší rozpočto...'!$82:$82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110"/>
  <c r="BH110"/>
  <c r="BG110"/>
  <c r="BF110"/>
  <c r="T110"/>
  <c r="R110"/>
  <c r="P110"/>
  <c r="BK110"/>
  <c r="J110"/>
  <c r="BE110"/>
  <c r="BI108"/>
  <c r="BH108"/>
  <c r="BG108"/>
  <c r="BF108"/>
  <c r="T108"/>
  <c r="T107"/>
  <c r="R108"/>
  <c r="R107"/>
  <c r="P108"/>
  <c r="P107"/>
  <c r="BK108"/>
  <c r="BK107"/>
  <c r="J107"/>
  <c r="J108"/>
  <c r="BE108"/>
  <c r="J63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T94"/>
  <c r="R95"/>
  <c r="R94"/>
  <c r="P95"/>
  <c r="P94"/>
  <c r="BK95"/>
  <c r="BK94"/>
  <c r="J94"/>
  <c r="J95"/>
  <c r="BE95"/>
  <c r="J62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7"/>
  <c i="1" r="BD57"/>
  <c i="4" r="BH86"/>
  <c r="F36"/>
  <c i="1" r="BC57"/>
  <c i="4" r="BG86"/>
  <c r="F35"/>
  <c i="1" r="BB57"/>
  <c i="4" r="BF86"/>
  <c r="J34"/>
  <c i="1" r="AW57"/>
  <c i="4" r="F34"/>
  <c i="1" r="BA57"/>
  <c i="4" r="T86"/>
  <c r="T85"/>
  <c r="T84"/>
  <c r="T83"/>
  <c r="R86"/>
  <c r="R85"/>
  <c r="R84"/>
  <c r="R83"/>
  <c r="P86"/>
  <c r="P85"/>
  <c r="P84"/>
  <c r="P83"/>
  <c i="1" r="AU57"/>
  <c i="4" r="BK86"/>
  <c r="BK85"/>
  <c r="J85"/>
  <c r="BK84"/>
  <c r="J84"/>
  <c r="BK83"/>
  <c r="J83"/>
  <c r="J59"/>
  <c r="J30"/>
  <c i="1" r="AG57"/>
  <c i="4" r="J86"/>
  <c r="BE86"/>
  <c r="J33"/>
  <c i="1" r="AV57"/>
  <c i="4" r="F33"/>
  <c i="1" r="AZ57"/>
  <c i="4" r="J61"/>
  <c r="J60"/>
  <c r="J79"/>
  <c r="F79"/>
  <c r="F77"/>
  <c r="E75"/>
  <c r="J54"/>
  <c r="F54"/>
  <c r="F52"/>
  <c r="E50"/>
  <c r="J39"/>
  <c r="J24"/>
  <c r="E24"/>
  <c r="J80"/>
  <c r="J55"/>
  <c r="J23"/>
  <c r="J18"/>
  <c r="E18"/>
  <c r="F80"/>
  <c r="F55"/>
  <c r="J17"/>
  <c r="J12"/>
  <c r="J77"/>
  <c r="J52"/>
  <c r="E7"/>
  <c r="E73"/>
  <c r="E48"/>
  <c i="3" r="J37"/>
  <c r="J36"/>
  <c i="1" r="AY56"/>
  <c i="3" r="J35"/>
  <c i="1" r="AX56"/>
  <c i="3"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65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60"/>
  <c r="BH160"/>
  <c r="BG160"/>
  <c r="BF160"/>
  <c r="T160"/>
  <c r="T159"/>
  <c r="R160"/>
  <c r="R159"/>
  <c r="P160"/>
  <c r="P159"/>
  <c r="BK160"/>
  <c r="BK159"/>
  <c r="J159"/>
  <c r="J160"/>
  <c r="BE160"/>
  <c r="J64"/>
  <c r="BI154"/>
  <c r="BH154"/>
  <c r="BG154"/>
  <c r="BF154"/>
  <c r="T154"/>
  <c r="R154"/>
  <c r="P154"/>
  <c r="BK154"/>
  <c r="J154"/>
  <c r="BE154"/>
  <c r="BI149"/>
  <c r="BH149"/>
  <c r="BG149"/>
  <c r="BF149"/>
  <c r="T149"/>
  <c r="R149"/>
  <c r="P149"/>
  <c r="BK149"/>
  <c r="J149"/>
  <c r="BE149"/>
  <c r="BI143"/>
  <c r="BH143"/>
  <c r="BG143"/>
  <c r="BF143"/>
  <c r="T143"/>
  <c r="R143"/>
  <c r="P143"/>
  <c r="BK143"/>
  <c r="J143"/>
  <c r="BE143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1"/>
  <c r="BH131"/>
  <c r="BG131"/>
  <c r="BF131"/>
  <c r="T131"/>
  <c r="T130"/>
  <c r="R131"/>
  <c r="R130"/>
  <c r="P131"/>
  <c r="P130"/>
  <c r="BK131"/>
  <c r="BK130"/>
  <c r="J130"/>
  <c r="J131"/>
  <c r="BE131"/>
  <c r="J63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0"/>
  <c r="BH110"/>
  <c r="BG110"/>
  <c r="BF110"/>
  <c r="T110"/>
  <c r="T109"/>
  <c r="R110"/>
  <c r="R109"/>
  <c r="P110"/>
  <c r="P109"/>
  <c r="BK110"/>
  <c r="BK109"/>
  <c r="J109"/>
  <c r="J110"/>
  <c r="BE110"/>
  <c r="J62"/>
  <c r="BI104"/>
  <c r="BH104"/>
  <c r="BG104"/>
  <c r="BF104"/>
  <c r="T104"/>
  <c r="R104"/>
  <c r="P104"/>
  <c r="BK104"/>
  <c r="J104"/>
  <c r="BE104"/>
  <c r="BI97"/>
  <c r="BH97"/>
  <c r="BG97"/>
  <c r="BF97"/>
  <c r="T97"/>
  <c r="R97"/>
  <c r="P97"/>
  <c r="BK97"/>
  <c r="J97"/>
  <c r="BE97"/>
  <c r="BI92"/>
  <c r="BH92"/>
  <c r="BG92"/>
  <c r="BF92"/>
  <c r="T92"/>
  <c r="R92"/>
  <c r="P92"/>
  <c r="BK92"/>
  <c r="J92"/>
  <c r="BE92"/>
  <c r="BI88"/>
  <c r="F37"/>
  <c i="1" r="BD56"/>
  <c i="3" r="BH88"/>
  <c r="F36"/>
  <c i="1" r="BC56"/>
  <c i="3" r="BG88"/>
  <c r="F35"/>
  <c i="1" r="BB56"/>
  <c i="3" r="BF88"/>
  <c r="J34"/>
  <c i="1" r="AW56"/>
  <c i="3" r="F34"/>
  <c i="1" r="BA56"/>
  <c i="3" r="T88"/>
  <c r="T87"/>
  <c r="T86"/>
  <c r="T85"/>
  <c r="R88"/>
  <c r="R87"/>
  <c r="R86"/>
  <c r="R85"/>
  <c r="P88"/>
  <c r="P87"/>
  <c r="P86"/>
  <c r="P85"/>
  <c i="1" r="AU56"/>
  <c i="3" r="BK88"/>
  <c r="BK87"/>
  <c r="J87"/>
  <c r="BK86"/>
  <c r="J86"/>
  <c r="BK85"/>
  <c r="J85"/>
  <c r="J59"/>
  <c r="J30"/>
  <c i="1" r="AG56"/>
  <c i="3" r="J88"/>
  <c r="BE88"/>
  <c r="J33"/>
  <c i="1" r="AV56"/>
  <c i="3" r="F33"/>
  <c i="1" r="AZ56"/>
  <c i="3" r="J61"/>
  <c r="J60"/>
  <c r="J81"/>
  <c r="F81"/>
  <c r="F79"/>
  <c r="E77"/>
  <c r="J54"/>
  <c r="F54"/>
  <c r="F52"/>
  <c r="E50"/>
  <c r="J39"/>
  <c r="J24"/>
  <c r="E24"/>
  <c r="J82"/>
  <c r="J55"/>
  <c r="J23"/>
  <c r="J18"/>
  <c r="E18"/>
  <c r="F82"/>
  <c r="F55"/>
  <c r="J17"/>
  <c r="J12"/>
  <c r="J79"/>
  <c r="J52"/>
  <c r="E7"/>
  <c r="E75"/>
  <c r="E48"/>
  <c i="2" r="J37"/>
  <c r="J36"/>
  <c i="1" r="AY55"/>
  <c i="2" r="J35"/>
  <c i="1" r="AX55"/>
  <c i="2" r="BI310"/>
  <c r="BH310"/>
  <c r="BG310"/>
  <c r="BF310"/>
  <c r="T310"/>
  <c r="R310"/>
  <c r="P310"/>
  <c r="BK310"/>
  <c r="J310"/>
  <c r="BE310"/>
  <c r="BI308"/>
  <c r="BH308"/>
  <c r="BG308"/>
  <c r="BF308"/>
  <c r="T308"/>
  <c r="T307"/>
  <c r="R308"/>
  <c r="R307"/>
  <c r="P308"/>
  <c r="P307"/>
  <c r="BK308"/>
  <c r="BK307"/>
  <c r="J307"/>
  <c r="J308"/>
  <c r="BE308"/>
  <c r="J68"/>
  <c r="BI304"/>
  <c r="BH304"/>
  <c r="BG304"/>
  <c r="BF304"/>
  <c r="T304"/>
  <c r="R304"/>
  <c r="P304"/>
  <c r="BK304"/>
  <c r="J304"/>
  <c r="BE304"/>
  <c r="BI301"/>
  <c r="BH301"/>
  <c r="BG301"/>
  <c r="BF301"/>
  <c r="T301"/>
  <c r="R301"/>
  <c r="P301"/>
  <c r="BK301"/>
  <c r="J301"/>
  <c r="BE301"/>
  <c r="BI297"/>
  <c r="BH297"/>
  <c r="BG297"/>
  <c r="BF297"/>
  <c r="T297"/>
  <c r="R297"/>
  <c r="P297"/>
  <c r="BK297"/>
  <c r="J297"/>
  <c r="BE297"/>
  <c r="BI295"/>
  <c r="BH295"/>
  <c r="BG295"/>
  <c r="BF295"/>
  <c r="T295"/>
  <c r="T294"/>
  <c r="R295"/>
  <c r="R294"/>
  <c r="P295"/>
  <c r="P294"/>
  <c r="BK295"/>
  <c r="BK294"/>
  <c r="J294"/>
  <c r="J295"/>
  <c r="BE295"/>
  <c r="J67"/>
  <c r="BI290"/>
  <c r="BH290"/>
  <c r="BG290"/>
  <c r="BF290"/>
  <c r="T290"/>
  <c r="T289"/>
  <c r="R290"/>
  <c r="R289"/>
  <c r="P290"/>
  <c r="P289"/>
  <c r="BK290"/>
  <c r="BK289"/>
  <c r="J289"/>
  <c r="J290"/>
  <c r="BE290"/>
  <c r="J66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68"/>
  <c r="BH268"/>
  <c r="BG268"/>
  <c r="BF268"/>
  <c r="T268"/>
  <c r="T267"/>
  <c r="R268"/>
  <c r="R267"/>
  <c r="P268"/>
  <c r="P267"/>
  <c r="BK268"/>
  <c r="BK267"/>
  <c r="J267"/>
  <c r="J268"/>
  <c r="BE268"/>
  <c r="J65"/>
  <c r="BI263"/>
  <c r="BH263"/>
  <c r="BG263"/>
  <c r="BF263"/>
  <c r="T263"/>
  <c r="T262"/>
  <c r="R263"/>
  <c r="R262"/>
  <c r="P263"/>
  <c r="P262"/>
  <c r="BK263"/>
  <c r="BK262"/>
  <c r="J262"/>
  <c r="J263"/>
  <c r="BE263"/>
  <c r="J64"/>
  <c r="BI256"/>
  <c r="BH256"/>
  <c r="BG256"/>
  <c r="BF256"/>
  <c r="T256"/>
  <c r="T255"/>
  <c r="R256"/>
  <c r="R255"/>
  <c r="P256"/>
  <c r="P255"/>
  <c r="BK256"/>
  <c r="BK255"/>
  <c r="J255"/>
  <c r="J256"/>
  <c r="BE256"/>
  <c r="J63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2"/>
  <c r="BH242"/>
  <c r="BG242"/>
  <c r="BF242"/>
  <c r="T242"/>
  <c r="T241"/>
  <c r="R242"/>
  <c r="R241"/>
  <c r="P242"/>
  <c r="P241"/>
  <c r="BK242"/>
  <c r="BK241"/>
  <c r="J241"/>
  <c r="J242"/>
  <c r="BE242"/>
  <c r="J62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55"/>
  <c r="BH155"/>
  <c r="BG155"/>
  <c r="BF155"/>
  <c r="T155"/>
  <c r="R155"/>
  <c r="P155"/>
  <c r="BK155"/>
  <c r="J155"/>
  <c r="BE155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19"/>
  <c r="BH119"/>
  <c r="BG119"/>
  <c r="BF119"/>
  <c r="T119"/>
  <c r="R119"/>
  <c r="P119"/>
  <c r="BK119"/>
  <c r="J119"/>
  <c r="BE119"/>
  <c r="BI114"/>
  <c r="BH114"/>
  <c r="BG114"/>
  <c r="BF114"/>
  <c r="T114"/>
  <c r="R114"/>
  <c r="P114"/>
  <c r="BK114"/>
  <c r="J114"/>
  <c r="BE114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1"/>
  <c r="F37"/>
  <c i="1" r="BD55"/>
  <c i="2" r="BH91"/>
  <c r="F36"/>
  <c i="1" r="BC55"/>
  <c i="2" r="BG91"/>
  <c r="F35"/>
  <c i="1" r="BB55"/>
  <c i="2" r="BF91"/>
  <c r="J34"/>
  <c i="1" r="AW55"/>
  <c i="2" r="F34"/>
  <c i="1" r="BA55"/>
  <c i="2" r="T91"/>
  <c r="T90"/>
  <c r="T89"/>
  <c r="T88"/>
  <c r="R91"/>
  <c r="R90"/>
  <c r="R89"/>
  <c r="R88"/>
  <c r="P91"/>
  <c r="P90"/>
  <c r="P89"/>
  <c r="P88"/>
  <c i="1" r="AU55"/>
  <c i="2" r="BK91"/>
  <c r="BK90"/>
  <c r="J90"/>
  <c r="BK89"/>
  <c r="J89"/>
  <c r="BK88"/>
  <c r="J88"/>
  <c r="J59"/>
  <c r="J30"/>
  <c i="1" r="AG55"/>
  <c i="2" r="J91"/>
  <c r="BE91"/>
  <c r="J33"/>
  <c i="1" r="AV55"/>
  <c i="2" r="F33"/>
  <c i="1" r="AZ55"/>
  <c i="2" r="J61"/>
  <c r="J60"/>
  <c r="J84"/>
  <c r="F84"/>
  <c r="F82"/>
  <c r="E80"/>
  <c r="J54"/>
  <c r="F54"/>
  <c r="F52"/>
  <c r="E50"/>
  <c r="J39"/>
  <c r="J24"/>
  <c r="E24"/>
  <c r="J85"/>
  <c r="J55"/>
  <c r="J23"/>
  <c r="J18"/>
  <c r="E18"/>
  <c r="F85"/>
  <c r="F55"/>
  <c r="J17"/>
  <c r="J12"/>
  <c r="J82"/>
  <c r="J52"/>
  <c r="E7"/>
  <c r="E78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<sst xmlns="http://schemas.openxmlformats.org/spreadsheetml/2006/main">
  <si>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</si>
  <si>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</si>
  <si>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</si>
  <si>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</si>
  <si>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</si>
  <si>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{6173fbd1-91cb-43de-88c6-e06ac4d41ad9}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</si>
  <si>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</si>
  <si>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</si>
  <si>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</si>
  <si>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</si>
  <si>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</si>
  <si>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</si>
  <si>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</si>
  <si>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</si>
  <si>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2019-09-009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</si>
  <si>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</si>
  <si>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</si>
  <si>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kanalizace ul. Na Svobodném, Kolín</t>
  </si>
  <si>
    <t>KSO:</t>
  </si>
  <si>
    <t>827 21 1</t>
  </si>
  <si>
    <t>CC-CZ:</t>
  </si>
  <si>
    <t>22231</t>
  </si>
  <si>
    <t>Místo:</t>
  </si>
  <si>
    <t>Kolín</t>
  </si>
  <si>
    <t>Datum:</t>
  </si>
  <si>
    <t>6. 9. 2019</t>
  </si>
  <si>
    <t>CZ-CPV:</t>
  </si>
  <si>
    <t>45231300-8</t>
  </si>
  <si>
    <t>CZ-CPA:</t>
  </si>
  <si>
    <t>42.21.22</t>
  </si>
  <si>
    <t>Zadavatel:</t>
  </si>
  <si>
    <t>IČ:</t>
  </si>
  <si>
    <t>00235440</t>
  </si>
  <si>
    <t>Město Kolín, Karlovo nám. 78, 280 02 Kolín</t>
  </si>
  <si>
    <t>DIČ:</t>
  </si>
  <si>
    <t/>
  </si>
  <si>
    <t>Uchazeč:</t>
  </si>
  <si>
    <t>Vyplň údaj</t>
  </si>
  <si>
    <t>Projektant:</t>
  </si>
  <si>
    <t>04326181</t>
  </si>
  <si>
    <t>LK PROJEKT s.r.o., ul. 28.října 933/11, 250 88 Čel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</si>
  <si>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</si>
  <si>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</si>
  <si>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</si>
  <si>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</si>
  <si>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</si>
  <si>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</si>
  <si>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</si>
  <si>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</si>
  <si>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</si>
  <si>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</si>
  <si>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</si>
  <si>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</si>
  <si>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</si>
  <si>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</si>
  <si>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</si>
  <si>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</si>
  <si>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</si>
  <si>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</si>
  <si>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</si>
  <si>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</si>
  <si>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</si>
  <si>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</si>
  <si>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</si>
  <si>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</si>
  <si>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</si>
  <si>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</si>
  <si>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</si>
  <si>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</si>
  <si>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</si>
  <si>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</si>
  <si>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</si>
  <si>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</si>
  <si>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</si>
  <si>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</si>
  <si>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</si>
  <si>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</si>
  <si>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</si>
  <si>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</si>
  <si>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</si>
  <si>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</si>
  <si>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</si>
  <si>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</si>
  <si>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</si>
  <si>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</si>
  <si>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</si>
  <si>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Rekonstrukce stoky BE400</t>
  </si>
  <si>
    <t>STA</t>
  </si>
  <si>
    <t>1</t>
  </si>
  <si>
    <t>{af1efacb-edaf-4363-bb3d-f4dbb47a0e74}</t>
  </si>
  <si>
    <t>2</t>
  </si>
  <si>
    <t>SO 02</t>
  </si>
  <si>
    <t>Komunikace</t>
  </si>
  <si>
    <t>{3a919614-b7e6-474d-be83-7d4a2c13aa18}</t>
  </si>
  <si>
    <t>SO 03</t>
  </si>
  <si>
    <t>Vedlejší rozpočtové náklady</t>
  </si>
  <si>
    <t>{a0121508-de7a-4351-bf83-39ce395f97c0}</t>
  </si>
  <si>
    <t>Hloubeni_celkem</t>
  </si>
  <si>
    <t>celkové hloubení rýhy</t>
  </si>
  <si>
    <t>68,675</t>
  </si>
  <si>
    <t>Zásyp</t>
  </si>
  <si>
    <t>celkový zásyp</t>
  </si>
  <si>
    <t>47,489</t>
  </si>
  <si>
    <t>KRYCÍ LIST SOUPISU PRACÍ</t>
  </si>
  <si>
    <t>Lože</t>
  </si>
  <si>
    <t>Lože rýhy</t>
  </si>
  <si>
    <t>3,707</t>
  </si>
  <si>
    <t>Obsyp</t>
  </si>
  <si>
    <t>Celkový obsyp</t>
  </si>
  <si>
    <t>21,714</t>
  </si>
  <si>
    <t>Výkop_tráva</t>
  </si>
  <si>
    <t>48,724</t>
  </si>
  <si>
    <t>Zpětný_zásyp</t>
  </si>
  <si>
    <t>28,22</t>
  </si>
  <si>
    <t>Objekt:</t>
  </si>
  <si>
    <t>mezisládka</t>
  </si>
  <si>
    <t>53,641</t>
  </si>
  <si>
    <t>SO 01 - Rekonstrukce stoky BE400</t>
  </si>
  <si>
    <t>skládka</t>
  </si>
  <si>
    <t>40,455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</si>
  <si>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</si>
  <si>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</si>
  <si>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</si>
  <si>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</si>
  <si>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</si>
  <si>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</si>
  <si>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</si>
  <si>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</si>
  <si>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</si>
  <si>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</si>
  <si>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</si>
  <si>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</si>
  <si>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</si>
  <si>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</si>
  <si>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</si>
  <si>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</si>
  <si>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</si>
  <si>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</si>
  <si>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</si>
  <si>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</si>
  <si>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</si>
  <si>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</si>
  <si>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</si>
  <si>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</si>
  <si>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</si>
  <si>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</si>
  <si>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</si>
  <si>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</si>
  <si>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</si>
  <si>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</si>
  <si>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</si>
  <si>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</si>
  <si>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</si>
  <si>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m2</t>
  </si>
  <si>
    <t>CS ÚRS 2019 02</t>
  </si>
  <si>
    <t>4</t>
  </si>
  <si>
    <t>-581578754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</si>
  <si>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</si>
  <si>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</si>
  <si>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VV</t>
  </si>
  <si>
    <t>"DVZ - AB PSTZ Na Svobodném, C3_Situace_Na_Svobodném, D1 Podélný profil, D2_Vzorový_příčný_řez</t>
  </si>
  <si>
    <t>(6,5+3,9)*1,1"viz. D1 Podélný profil, D2 Vzorový příčný řez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</si>
  <si>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</si>
  <si>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</si>
  <si>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676276678</t>
  </si>
  <si>
    <t>(6,5+3,9)*4"viz. D1 Podélný profil, D2 Vzorový příčný řez</t>
  </si>
  <si>
    <t>3</t>
  </si>
  <si>
    <t>115101201</t>
  </si>
  <si>
    <t>Čerpání vody na dopravní výšku do 10 m s uvažovaným průměrným přítokem do 500 l/min</t>
  </si>
  <si>
    <t>hod</t>
  </si>
  <si>
    <t>-1433567628</t>
  </si>
  <si>
    <t xml:space="preserve">Poznámka k souboru cen:_x000d_
1. Ceny jsou určeny pro čerpání ve dne, v noci, v pracovní dny i ve dnech pracovního klidu._x000d_
2. Ceny nelze použít pro čerpání vody při snižování hladiny podzemní vody soustavou čerpacích jehel; toto snižování hladiny vody se oceňuje cenami souborů cen:_x000d_
a) 115 20-12 Čerpací jehla,_x000d_
b) 115 20-13 Montáž a demontáž zařízení čerpací a odsávací stanice,_x000d_
c) 115 20-14 Montáž, opotřebení a demontáž sběrného potrubí,_x000d_
d) 115 20-15 Montáž a demontáž odpadního potrubí,_x000d_
e) 115 20-16 Odsávání a čerpání vody sběrným potrubím._x000d_
3. V cenách jsou započteny i náklady na odpadní potrubí v délce do 20 m, na lešení pod čerpadla a pod odpadní potrubí. Pro převedení vody na vzdálenost větší než 20 m se použijí položky souboru cen 115 00-11 Převedení vody potrubím tohoto katalogu._x000d_
4. V cenách nejsou započteny náklady na zřízení čerpacích jímek nebo projektovaných studní:_x000d_
a) kopaných; tyto se oceňují příslušnými cenami části A02 Zemní práce pro objekty oborů 821 až 828,_x000d_
b) vrtaných; tyto se oceňují příslušnými cenami katalogu 800-2 Zvláštní zakládání objektů._x000d_
5. Doba, po kterou nejsou čerpadla v činnosti, se neoceňuje. Výjimkou je přerušení čerpání vody na dobu do 15 minut jednotlivě; toto přerušení se od doby čerpání neodečítá._x000d_
6. Dopravní výškou vody se rozumí svislá vzdálenost mezi hladinou vody v jímce sníženou čerpáním a vodorovnou rovinou proloženou osou nejvyššího bodu výtlačného potrubí._x000d_
7. Množství jednotek se určuje v hodinách doby, po kterou je jednotlivé čerpadlo, popř. celý soubor čerpadel v činnosti._x000d_
8. Počet měrných jednotek se určí samostatně za každé čerpací místo (jámu, studnu, šachtu)_x000d_
</t>
  </si>
  <si>
    <t>"převedení splašků</t>
  </si>
  <si>
    <t>2*10</t>
  </si>
  <si>
    <t>115101301</t>
  </si>
  <si>
    <t>Pohotovost záložní čerpací soupravy pro dopravní výšku do 10 m s uvažovaným průměrným přítokem do 500 l/min</t>
  </si>
  <si>
    <t>den</t>
  </si>
  <si>
    <t>1535309411</t>
  </si>
  <si>
    <t xml:space="preserve">Poznámka k souboru cen:_x000d_
1. V ceně nejsou započteny náklady na sací a výtlačné potrubí, příp. na odpadní žlaby a náklady na lešení pod čerpadlo a pod potrubí nebo pod odpadní žlaby, na energii a na záložní zdroje energie._x000d_
2. Oceňují se všechny kalendářní dny od skončení montáže do započetí demontáže čerpací soupravy s odečtením kalendářních dnů, ve kterých je tato souprava v činnosti._x000d_
3. Pohotovost záložní čerpací soupravy se oceňuje jen se souhlasem investora a to tehdy, mohla-li by porucha v čerpání ohrozit bezpečnost pracujících nebo budované dílo, příp. termín výstavby._x000d_
4. Dopravní výškou vody se rozumí svislá vzdálenost mezi hladinou vody v jímce sníženou čerpáním a vodorovnou rovinou, proloženou osou nejvyššího bodu výtlačného potrubí._x000d_
5. Počet měrných jednotek se určí samostatně za každé čerpací místo (jámu, studnu, šachtu)_x000d_
6. Pokud projekt předepíše zřízení samostatného sacího nebo výtlačného potrubí, oceňují se tyto náklady cenami souboru cen 115 00-11 Převedení vody potrubím._x000d_
</t>
  </si>
  <si>
    <t>5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</si>
  <si>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</si>
  <si>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</si>
  <si>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m</t>
  </si>
  <si>
    <t>-1036092727</t>
  </si>
  <si>
    <t xml:space="preserve">Poznámka k souboru cen:_x000d_
1. Ceny nelze použít pro dočasné zajištění potrubí v provozu pod tlakem přes 1 MPa a potrubí nebo jiných vedení v 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vykopávky._x000d_
</t>
  </si>
  <si>
    <t>"vodovod</t>
  </si>
  <si>
    <t>2*1,1"viz. C3 Situace, D1 podélný profil</t>
  </si>
  <si>
    <t>6</t>
  </si>
  <si>
    <t>119001405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</si>
  <si>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</si>
  <si>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-949473871</t>
  </si>
  <si>
    <t>"plyn</t>
  </si>
  <si>
    <t>1*1,1"viz. C3 Situace, D1 podélný profil</t>
  </si>
  <si>
    <t>7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</si>
  <si>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</si>
  <si>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</si>
  <si>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-678324689</t>
  </si>
  <si>
    <t>"sdělovací kab</t>
  </si>
  <si>
    <t>8</t>
  </si>
  <si>
    <t>119003227</t>
  </si>
  <si>
    <t>Pomocné konstrukce při zabezpečení výkopu svislé ocelové mobilní oplocení, výšky do 2,2 m panely vyplněné dráty zřízení</t>
  </si>
  <si>
    <t>-353860821</t>
  </si>
  <si>
    <t xml:space="preserve">Poznámka k souboru cen:_x000d_
1. V ceně zřízení -2121, -2131, -2411, -3211, -3212, -3213, -3215, -3217, -3121, -3223, -3227 jsou započteny i náklady na opotřebení._x000d_
2. V ceně zřízení mobilního oplocení -3211, -3213, -3217, -3223, -3227 je zahrnuto i opotřebení betonové patky, vzpěry, spojky._x000d_
3. Položku -2411 lze použít pouze pro šířku výkopu do 1,0 m._x000d_
4. V položce -3131 jsou započteny i náklady na dřevěný sloupek._x000d_
5. U položek -2311, -4111, -4121 je uvažováno se 100% opotřebením. Bezpečný vlez nebo výlez se zpravidla umisťuje po 20 m délky výkopu._x000d_
6. Položky tohoto souboru cen jsou určeny k ocenění pomocných konstrukcí sloužících k zabezpečení výkopů (BOZP) na veřejných prostranstvích (v obcích, na komunikacích apod.). Položky nelze užít k ocenění zařízení staveniště, pokud se toto oceňuje pomocí VRN._x000d_
</t>
  </si>
  <si>
    <t>(33,7+1)*2+(1,1+1)*2</t>
  </si>
  <si>
    <t>9</t>
  </si>
  <si>
    <t>119003228</t>
  </si>
  <si>
    <t>Pomocné konstrukce při zabezpečení výkopu svislé ocelové mobilní oplocení, výšky do 2,2 m panely vyplněné dráty odstranění</t>
  </si>
  <si>
    <t>-2131974307</t>
  </si>
  <si>
    <t>10</t>
  </si>
  <si>
    <t>119004111</t>
  </si>
  <si>
    <t>Pomocné konstrukce při zabezpečení výkopu bezpečný vstup nebo výstup žebříkem zřízení</t>
  </si>
  <si>
    <t>-902567784</t>
  </si>
  <si>
    <t>11</t>
  </si>
  <si>
    <t>119004112</t>
  </si>
  <si>
    <t>Pomocné konstrukce při zabezpečení výkopu bezpečný vstup nebo výstup žebříkem odstranění</t>
  </si>
  <si>
    <t>-1896051461</t>
  </si>
  <si>
    <t>12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</si>
  <si>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</si>
  <si>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</si>
  <si>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</si>
  <si>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896868993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</si>
  <si>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 tyto práce se ocení individuálně._x000d_
3. Množství ornice odebírané ze skládek se do objemu vykopávek pro volbu cen podle množství nezapočítává. Ceny souboru cen 122 . 0-11 Odkopávky a prokopávky nezapažené, se volí pro ornici odebíranou z projektovaných dočasných skládek;_x000d_
a) na staveništi podle součtu objemu ze všech skládek,_x000d_
b) mimo staveniště podle objemu každé skládky zvlášť._x000d_
4. Uložení ornice na skládky se oceňuje podle ustanovení v poznámkách č. 1 a 2 k ceně 171 20-1201 Uložení sypaniny na skládky. Složení ornice na hromady v místě upotřebení se neoceňuje._x000d_
5. Odebírá-li se ornice z projektované dočasné skládky, oceňuje se její naložení a přemístění podle čl. 3172 Všeobecných podmínek tohoto katalogu._x000d_
6. Přemísťuje-li se ornice na vzdálenost větší něž 250 m, vzdálenost 50 m se pro určení vzdálenosti vodorovného přemístění neodečítá a ocení se sejmutí a přemístění bez ohledu na ustanovení pozn. č. 1 takto:_x000d_
a) sejmutí ornice na vzdálenost 50m cenou 121 10-1101;_x000d_
b) naložení příslušnou cenou souboru cen 167 10- . ._x000d_
c) vodorovné přemístění cenami souboru cen 162 . 0- . . Vodorovné přemístění výkopku._x000d_
7. Sejmutí podorničí se oceňuje cenami odkopávek s přihlédnutím k ustanovení čl. 3112 Všeobecných podmínek tohoto katalogu._x000d_
</t>
  </si>
  <si>
    <t>23,3*1,1*0,15</t>
  </si>
  <si>
    <t>13</t>
  </si>
  <si>
    <t>130001101</t>
  </si>
  <si>
    <t>Příplatek k cenám hloubených vykopávek za ztížení vykopávky v blízkosti podzemního vedení nebo výbušnin pro jakoukoliv třídu horniny</t>
  </si>
  <si>
    <t>1943245169</t>
  </si>
  <si>
    <t xml:space="preserve">Poznámka k souboru cen:_x000d_
1. Cena je určena:_x000d_
a) i pro soubor cen 123 . 0-21 Vykopávky zářezů se šikmými stěnami pro podzemní vedení části A 02,_x000d_
b) pro podzemní vedení procházející hloubenou vykopávkou nebo uložené ve stěně výkopu při jakékoliv hloubce vedení pod původním terénem nebo jeho výšce nade dnem výkopu a jakémkoliv směru vedení ke stranám výkopu;_x000d_
c) pro výbušniny nezaložené dodavatelem._x000d_
2. Cenu lze použít i tehdy, narazí-li se na vedení nebo výbušninu až při vykopávce a to pro zbývající objem výkopu, který je projektantem nebo investorem označen, v němž by toto nebo jiné nepředvídané vedení nebo výbušnina mohlo být uloženo. Toto ustanovení neplatí pro objem hornin tř. 6 a 7._x000d_
3. Cenu nelze použít pro ztížení vykopávky v blízkosti podzemních vedení nebo výbušnin, u nichž je projektem zakázáno použít při vykopávce kovové nástroje nebo nářadí._x000d_
4. Množství ztížení vykopávky v blízkosti_x000d_
a) podzemního vedení, jehož půdorysná a výšková poloha_x000d_
- je v projektu uvedena, se určí jako objem myšleného hranolu, jehož průřez je pravidelný čtyřúhelník jehož horní vodorovná a obě svislé strany jsou ve vzdálenosti 0,5 m a dolní vodorovná hrana ve vzdálenosti 1 m od přilehlého vnějšího líce vedení, příp. jeho obalu a délka se rovná osové délce vedení ve výkopišti nebo délce vedení ve stěně výkopu. Vymezí-li projekt větší prostor, v němž je nutno při vykopávce postupovat opatrně, lze použít cena pro celý objem výkopu v tomto prostoru. Od takto zjištěného množství se odečítá objem vedení i s příp. se vyskytujícím obalem;_x000d_
- není v projektu uvedena, avšak která podle projektu nebo sdělení investora jsou pravděpodobně ve výkopišti uložena, se rovná objemu výkopu, který je projektantem nebo investorem označen._x000d_
b) výbušniny, určí vždy projektant nebo investor, ať je v projektu uvedeno či neuvedeno._x000d_
5. Je-li vedení uloženo ve výkopišti tak, že se vykopávka v celém výše popsaném objemu nevykopává, např. blízko stěn nebo dna výkopu, oceňuje se ztížení vykopávky jen pro tu část objemu, v níž se ztížená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 Dočasné zajištění podzemního potrubí nebo vedení ve výkopišti._x000d_
</t>
  </si>
  <si>
    <t>1*1,1*(1,5+1,5)*2,1</t>
  </si>
  <si>
    <t>1*1,1*(1,5+1,5)*1,8</t>
  </si>
  <si>
    <t>1*1,1*(1,5+1,5)*2,05</t>
  </si>
  <si>
    <t>1*1,1*(1,5+1,5)*1,7</t>
  </si>
  <si>
    <t>Součet</t>
  </si>
  <si>
    <t>14</t>
  </si>
  <si>
    <t>132201201</t>
  </si>
  <si>
    <t>Hloubení zapažených i nezapažených rýh šířky přes 600 do 2 000 mm s urovnáním dna do předepsaného profilu a spádu v hornině tř. 3 do 100 m3</t>
  </si>
  <si>
    <t>1902273651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</si>
  <si>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</si>
  <si>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"v komunikaci</t>
  </si>
  <si>
    <t>6,5*1,3*2,075+3,9*1,3*1,57</t>
  </si>
  <si>
    <t>"odpočet kom</t>
  </si>
  <si>
    <t>-10,4*1,3*0,41</t>
  </si>
  <si>
    <t>Výkop_kom</t>
  </si>
  <si>
    <t>Mezisoučet</t>
  </si>
  <si>
    <t>"zatravněná plocha</t>
  </si>
  <si>
    <t>17,6*1,1*2,1</t>
  </si>
  <si>
    <t>5,7*1,1*1,9</t>
  </si>
  <si>
    <t>"odpočet ornice</t>
  </si>
  <si>
    <t>-23,3*1,1*0,15</t>
  </si>
  <si>
    <t>"zemina tř.t.3 - 40%</t>
  </si>
  <si>
    <t>Hloubeni_celkem*0,4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</si>
  <si>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</si>
  <si>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</si>
  <si>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-653199352</t>
  </si>
  <si>
    <t>Hloubeni_celkem*0,4*0,5</t>
  </si>
  <si>
    <t>16</t>
  </si>
  <si>
    <t>132301201</t>
  </si>
  <si>
    <t>Hloubení zapažených i nezapažených rýh šířky přes 600 do 2 000 mm s urovnáním dna do předepsaného profilu a spádu v hornině tř. 4 do 100 m3</t>
  </si>
  <si>
    <t>184461878</t>
  </si>
  <si>
    <t>"zemina tř.t.4 - 60%</t>
  </si>
  <si>
    <t>Hloubeni_celkem*0,6</t>
  </si>
  <si>
    <t>17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</si>
  <si>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</si>
  <si>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</si>
  <si>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-555652854</t>
  </si>
  <si>
    <t>Hloubeni_celkem*0,6*0,5</t>
  </si>
  <si>
    <t>18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</si>
  <si>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</si>
  <si>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</si>
  <si>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-1629998327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</si>
  <si>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</si>
  <si>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"procento je dáno Přílohou č.8, Tabulky II ceníku 800-1</t>
  </si>
  <si>
    <t>19</t>
  </si>
  <si>
    <t>162201102R</t>
  </si>
  <si>
    <t>Vodorovné přemístění výkopku nebo sypaniny po suchu na obvyklém dopravním prostředku, bez naložení výkopku, avšak se složením bez rozhrnutí z horniny tř. 1 až 4 na mezideponii</t>
  </si>
  <si>
    <t>-2061958077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</si>
  <si>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</si>
  <si>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"meziskládka</t>
  </si>
  <si>
    <t>Lože+Obsyp</t>
  </si>
  <si>
    <t>Výkop_tráva-(23,3*1,1*(0,1+0,4+0,3))</t>
  </si>
  <si>
    <t>20</t>
  </si>
  <si>
    <t>162701105R</t>
  </si>
  <si>
    <t>Vodorovné přemístění výkopku nebo sypaniny po suchu na obvyklém dopravním prostředku, bez naložení výkopku, avšak se složením bez rozhrnutí z horniny tř. 1 až 4 na skládku</t>
  </si>
  <si>
    <t>2117326732</t>
  </si>
  <si>
    <t>Hloubeni_celkem-Zpětný_zásyp</t>
  </si>
  <si>
    <t>167101102</t>
  </si>
  <si>
    <t>Nakládání, skládání a překládání neulehlého výkopku nebo sypaniny nakládání, množství přes 100 m3, z hornin tř. 1 až 4</t>
  </si>
  <si>
    <t>22309165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</si>
  <si>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</si>
  <si>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22</t>
  </si>
  <si>
    <t>171201201</t>
  </si>
  <si>
    <t>Uložení sypaniny na skládky</t>
  </si>
  <si>
    <t>-1251647216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</si>
  <si>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</si>
  <si>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23</t>
  </si>
  <si>
    <t>171201211.1</t>
  </si>
  <si>
    <t>Poplatek za uložení stavebního odpadu na skládce (skládkovné) zeminy a kameniva zatříděného do Katalogu odpadů pod kódem 170 504</t>
  </si>
  <si>
    <t>t</t>
  </si>
  <si>
    <t>-730303858</t>
  </si>
  <si>
    <t xml:space="preserve">Poznámka k souboru cen:_x000d_
1. Ceny uvedené v souboru cen lze po dohodě upravit podle místních podmínek._x000d_
</t>
  </si>
  <si>
    <t>skládka*1,6</t>
  </si>
  <si>
    <t>24</t>
  </si>
  <si>
    <t>174101101</t>
  </si>
  <si>
    <t>Zásyp sypaninou z jakékoliv horniny s uložením výkopku ve vrstvách se zhutněním jam, šachet, rýh nebo kolem objektů v těchto vykopávkách</t>
  </si>
  <si>
    <t>865281156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</si>
  <si>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</si>
  <si>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Hloubeni_celkem-Lože-Obsyp</t>
  </si>
  <si>
    <t>-Vytlačená_potrubí"odpočet</t>
  </si>
  <si>
    <t>25</t>
  </si>
  <si>
    <t>M</t>
  </si>
  <si>
    <t>583441970</t>
  </si>
  <si>
    <t>štěrkodrť frakce 0/63</t>
  </si>
  <si>
    <t>-167666234</t>
  </si>
  <si>
    <t>Zásyp-Zpětný_zásyp</t>
  </si>
  <si>
    <t>19,269*2 'Přepočtené koeficientem množství</t>
  </si>
  <si>
    <t>26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</si>
  <si>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</si>
  <si>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</si>
  <si>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-504182862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</si>
  <si>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</si>
  <si>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"Šst1 - Šst2</t>
  </si>
  <si>
    <t>33,7*1,1*(0,4+0,3)</t>
  </si>
  <si>
    <t>"odpočet potrubí</t>
  </si>
  <si>
    <t>Vytlačená_potrubí</t>
  </si>
  <si>
    <t>-33,7*PI*(0,4*0,4/4)</t>
  </si>
  <si>
    <t>27</t>
  </si>
  <si>
    <t>583373440</t>
  </si>
  <si>
    <t>štěrkopísek frakce 0/32</t>
  </si>
  <si>
    <t>-1650723615</t>
  </si>
  <si>
    <t>21,714*2 'Přepočtené koeficientem množství</t>
  </si>
  <si>
    <t>28</t>
  </si>
  <si>
    <t>181301102</t>
  </si>
  <si>
    <t>Rozprostření a urovnání ornice v rovině nebo ve svahu sklonu do 1:5 při souvislé ploše do 500 m2, tl. vrstvy přes 100 do 150 mm</t>
  </si>
  <si>
    <t>1203795073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</si>
  <si>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</si>
  <si>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23,3*1,1</t>
  </si>
  <si>
    <t>29</t>
  </si>
  <si>
    <t>181411132</t>
  </si>
  <si>
    <t>Založení trávníku na půdě předem připravené plochy do 1000 m2 výsevem včetně utažení parkového na svahu přes 1:5 do 1:2</t>
  </si>
  <si>
    <t>917047706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</si>
  <si>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</si>
  <si>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30</t>
  </si>
  <si>
    <t>00572410</t>
  </si>
  <si>
    <t>osivo směs travní parková</t>
  </si>
  <si>
    <t>kg</t>
  </si>
  <si>
    <t>-492003551</t>
  </si>
  <si>
    <t>25,63*0,015 'Přepočtené koeficientem množství</t>
  </si>
  <si>
    <t>31</t>
  </si>
  <si>
    <t>181951102</t>
  </si>
  <si>
    <t>Úprava pláně vyrovnáním výškových rozdílů v hornině tř. 1 až 4 se zhutněním</t>
  </si>
  <si>
    <t>-1875101629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</si>
  <si>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</si>
  <si>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Lože/0,1</t>
  </si>
  <si>
    <t>Svislé a kompletní konstrukce</t>
  </si>
  <si>
    <t>32</t>
  </si>
  <si>
    <t>359901111</t>
  </si>
  <si>
    <t>Vyčištění stok jakékoliv výšky</t>
  </si>
  <si>
    <t>-1057407450</t>
  </si>
  <si>
    <t xml:space="preserve">Poznámka k souboru cen:_x000d_
1. Cena je určena pro konečné vyčištění stok před předáním a převzetím._x000d_
</t>
  </si>
  <si>
    <t>33,7 "viz. C3 sitace Na svobodném, TZ</t>
  </si>
  <si>
    <t>33</t>
  </si>
  <si>
    <t>359901211</t>
  </si>
  <si>
    <t>Monitoring stok (kamerový systém) jakékoli výšky nová kanalizace</t>
  </si>
  <si>
    <t>1314133161</t>
  </si>
  <si>
    <t xml:space="preserve">Poznámka k souboru cen:_x000d_
1. V ceně jsou započteny náklady na zhotovení záznamu o prohlídce a protokolu prohlídky._x000d_
</t>
  </si>
  <si>
    <t>34</t>
  </si>
  <si>
    <t>359901212</t>
  </si>
  <si>
    <t>Monitoring stok (kamerový systém) jakékoli výšky stávající kanalizace</t>
  </si>
  <si>
    <t>662517559</t>
  </si>
  <si>
    <t>"před zahájením výstavby k ověření všech přípojek a šachet</t>
  </si>
  <si>
    <t>33,7</t>
  </si>
  <si>
    <t>Vodorovné konstrukce</t>
  </si>
  <si>
    <t>35</t>
  </si>
  <si>
    <t>451572111</t>
  </si>
  <si>
    <t>Lože pod potrubí, stoky a drobné objekty v otevřeném výkopu z kameniva drobného těženého 0 až 4 mm</t>
  </si>
  <si>
    <t>-1317427122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</si>
  <si>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</si>
  <si>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33,7*1,1*0,1</t>
  </si>
  <si>
    <t>Komunikace pozemní</t>
  </si>
  <si>
    <t>36</t>
  </si>
  <si>
    <t>564931512</t>
  </si>
  <si>
    <t>Podklad nebo podsyp z R-materiálu s rozprostřením a zhutněním, po zhutnění tl. 100 mm</t>
  </si>
  <si>
    <t>-655563968</t>
  </si>
  <si>
    <t>"provizorní povrch kom</t>
  </si>
  <si>
    <t>10,4*4</t>
  </si>
  <si>
    <t>Trubní vedení</t>
  </si>
  <si>
    <t>37</t>
  </si>
  <si>
    <t>810391811</t>
  </si>
  <si>
    <t>Bourání stávajícího potrubí z betonu v otevřeném výkopu DN přes 200 do 400</t>
  </si>
  <si>
    <t>-732443507</t>
  </si>
  <si>
    <t xml:space="preserve">Poznámka k souboru cen:_x000d_
1. Ceny jsou určeny pro bourání vodovodního a kanalizačního potrubí._x000d_
2. V cenách jsou započteny náklady na bourání potrubí včetně tvarovek._x000d_
</t>
  </si>
  <si>
    <t>38</t>
  </si>
  <si>
    <t>871390430</t>
  </si>
  <si>
    <t>Montáž kanalizačního potrubí z plastů z polypropylenu PP korugovaného nebo žebrovaného SN 16 DN 400</t>
  </si>
  <si>
    <t>-281224361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</si>
  <si>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</si>
  <si>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39</t>
  </si>
  <si>
    <t>28614140</t>
  </si>
  <si>
    <t>trubka kanalizační žebrovaná PP vnitřní průměr 400mm, dl. 5m</t>
  </si>
  <si>
    <t>-1665154414</t>
  </si>
  <si>
    <t>33,7*1,03 'Přepočtené koeficientem množství</t>
  </si>
  <si>
    <t>40</t>
  </si>
  <si>
    <t>877390330</t>
  </si>
  <si>
    <t>Montáž tvarovek na kanalizačním plastovém potrubí z polypropylenu PP hladkého plnostěnného spojek nebo redukcí DN 400</t>
  </si>
  <si>
    <t>kus</t>
  </si>
  <si>
    <t>1318517848</t>
  </si>
  <si>
    <t xml:space="preserve">Poznámka k souboru cen:_x000d_
1. V cenách montáže tvarovek nejsou započteny náklady na dodání tvarovek. Tyto náklady se oceňují ve specifikaci._x000d_
2. V cenách montáže tvarovek jsou započteny náklady na dodání těsnicích kroužků, pokud tyto nejsou součástí dodávky tvarovek._x000d_
</t>
  </si>
  <si>
    <t>41</t>
  </si>
  <si>
    <t>28617239</t>
  </si>
  <si>
    <t>spojka přesuvná kanalizační PP DN 400</t>
  </si>
  <si>
    <t>-55481619</t>
  </si>
  <si>
    <t>42</t>
  </si>
  <si>
    <t>892392121</t>
  </si>
  <si>
    <t>Tlakové zkoušky vzduchem těsnícími vaky ucpávkovými DN 400</t>
  </si>
  <si>
    <t>úsek</t>
  </si>
  <si>
    <t>-1137443446</t>
  </si>
  <si>
    <t xml:space="preserve">Poznámka k souboru cen:_x000d_
1. Ceny zkoušek jsou vztaženy na úsek stoky mezi dvěma šachtami bez ohledu na druh potrubí._x000d_
2. V cenách jsou započteny i náklady na:_x000d_
a) montáž a demontáž těsnících vaků pro zabezpečení konců zkoušeného úseku potrubí, naplnění a vypuštění vzduchu zkoušeného úseku stoky,_x000d_
b) vystavení zkušebního protokolu._x000d_
3. V cenách nejsou započteny náklady na:_x000d_
a) utěsnění kanalizačních přípojek._x000d_
b) zkoušky vstupních a revizních šachet._x000d_
</t>
  </si>
  <si>
    <t>43</t>
  </si>
  <si>
    <t>899722113</t>
  </si>
  <si>
    <t>Krytí potrubí z plastů výstražnou fólií z PVC šířky 34cm</t>
  </si>
  <si>
    <t>-1760692737</t>
  </si>
  <si>
    <t>Ostatní konstrukce a práce, bourání</t>
  </si>
  <si>
    <t>44</t>
  </si>
  <si>
    <t>919735113</t>
  </si>
  <si>
    <t>Řezání stávajícího živičného krytu nebo podkladu hloubky přes 100 do 150 mm</t>
  </si>
  <si>
    <t>969042858</t>
  </si>
  <si>
    <t xml:space="preserve">Poznámka k souboru cen:_x000d_
1. V cenách jsou započteny i náklady na spotřebu vody._x000d_
</t>
  </si>
  <si>
    <t>10,4*2+4*2</t>
  </si>
  <si>
    <t>997</t>
  </si>
  <si>
    <t>Přesun sutě</t>
  </si>
  <si>
    <t>45</t>
  </si>
  <si>
    <t>997013511R</t>
  </si>
  <si>
    <t>Odvoz suti a vybouraných hmot z meziskládky na skládku s naložením a se složením</t>
  </si>
  <si>
    <t>1677594845</t>
  </si>
  <si>
    <t xml:space="preserve">Poznámka k souboru cen:_x000d_
1. Délka odvozu suti je vzdálenost od místa naložení suti na dopravní prostředek na meziskládce až po místo složení na určené skládce._x000d_
2. V ceně jsou započteny i náklady na naložení suti na dopravní prostředek a její složení na skládku._x000d_
3. Cena je určena pro odvoz suti na skládku jakýmkoliv způsobem silniční dopravy (i prostřednictvím kontejnerů)._x000d_
4. Příplatek k ceně za každý další i započatý 1 km přes 1 km se oceňuje cenou 997 01-3509._x000d_
</t>
  </si>
  <si>
    <t>46</t>
  </si>
  <si>
    <t>997013831</t>
  </si>
  <si>
    <t>Poplatek za uložení stavebního odpadu na skládce (skládkovné) směsného stavebního a demoličního zatříděného do Katalogu odpadů pod kódem 170 904</t>
  </si>
  <si>
    <t>2046514553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</si>
  <si>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</si>
  <si>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"stávající bet potrubí</t>
  </si>
  <si>
    <t>10,784</t>
  </si>
  <si>
    <t>47</t>
  </si>
  <si>
    <t>997223845</t>
  </si>
  <si>
    <t>Poplatek za uložení stavebního odpadu na skládce (skládkovné) asfaltového bez obsahu dehtu zatříděného do Katalogu odpadů pod kódem 170 302</t>
  </si>
  <si>
    <t>-216653474</t>
  </si>
  <si>
    <t>13,146</t>
  </si>
  <si>
    <t>48</t>
  </si>
  <si>
    <t>997223855</t>
  </si>
  <si>
    <t>-145743075</t>
  </si>
  <si>
    <t>5,034</t>
  </si>
  <si>
    <t>998</t>
  </si>
  <si>
    <t>Přesun hmot</t>
  </si>
  <si>
    <t>49</t>
  </si>
  <si>
    <t>998276101</t>
  </si>
  <si>
    <t>Přesun hmot pro trubní vedení hloubené z trub z plastických hmot nebo sklolaminátových pro vodovody nebo kanalizace v otevřeném výkopu dopravní vzdálenost do 15 m</t>
  </si>
  <si>
    <t>1863266662</t>
  </si>
  <si>
    <t xml:space="preserve">Poznámka k souboru cen:_x000d_
1. Položky přesunu hmot nelze užít pro zeminu, sypaniny, štěrkopísek, kamenivo ap. Případná manipulace s tímto materiálem se oceňuje souborem cen 162 .0-11 Vodorovné přemístění výkopku nebo sypaniny katalogu 800-1 Zemní práce._x000d_
</t>
  </si>
  <si>
    <t>50</t>
  </si>
  <si>
    <t>998276126</t>
  </si>
  <si>
    <t>Přesun hmot pro trubní vedení hloubené z trub z plastických hmot nebo sklolaminátových Příplatek k cenám za zvětšený přesun přes vymezenou největší dopravní vzdálenost přes 1000 do 2000 m</t>
  </si>
  <si>
    <t>-768408585</t>
  </si>
  <si>
    <t>SO 02 - Komunikace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</si>
  <si>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</si>
  <si>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</si>
  <si>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208730775</t>
  </si>
  <si>
    <t>(6,5+3,9)*1,1"provizorní povrch</t>
  </si>
  <si>
    <t>1101111175</t>
  </si>
  <si>
    <t>(6,5+3,9)*4</t>
  </si>
  <si>
    <t>Provizorní_rýha</t>
  </si>
  <si>
    <t>113154263</t>
  </si>
  <si>
    <t>Frézování živičného podkladu nebo krytu s naložením na dopravní prostředek plochy přes 500 do 1 000 m2 s překážkami v trase pruhu šířky přes 1 m do 2 m, tloušťky vrstvy 50 mm</t>
  </si>
  <si>
    <t>-1557050500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</si>
  <si>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</si>
  <si>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-(6,5+3,9)*1,1"provizorní povrch</t>
  </si>
  <si>
    <t>113204111</t>
  </si>
  <si>
    <t>Vytrhání obrub s vybouráním lože, s přemístěním hmot na skládku na vzdálenost do 3 m nebo s naložením na dopravní prostředek záhonových</t>
  </si>
  <si>
    <t>-1654767988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</si>
  <si>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</si>
  <si>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19,242+9,558</t>
  </si>
  <si>
    <t>564851111</t>
  </si>
  <si>
    <t>Podklad ze štěrkodrti ŠD s rozprostřením a zhutněním, po zhutnění tl. 150 mm</t>
  </si>
  <si>
    <t>-605544499</t>
  </si>
  <si>
    <t>Podklad_štěrk</t>
  </si>
  <si>
    <t>"dvě vrstvy po 15cm</t>
  </si>
  <si>
    <t>41,6*2 'Přepočtené koeficientem množství</t>
  </si>
  <si>
    <t>565155121</t>
  </si>
  <si>
    <t>Asfaltový beton vrstva podkladní ACP 16 (obalované kamenivo střednězrnné - OKS) s rozprostřením a zhutněním v pruhu šířky přes 3 m, po zhutnění tl. 70 mm</t>
  </si>
  <si>
    <t>-2059599736</t>
  </si>
  <si>
    <t xml:space="preserve">Poznámka k souboru cen:_x000d_
1. ČSN EN 13108-1 připouští pro ACP 16 pouze tl. 50 až 80 mm._x000d_
</t>
  </si>
  <si>
    <t>573111112</t>
  </si>
  <si>
    <t>Postřik infiltrační PI z asfaltu silničního s posypem kamenivem, v množství 1,00 kg/m2</t>
  </si>
  <si>
    <t>-2012169173</t>
  </si>
  <si>
    <t>573231106</t>
  </si>
  <si>
    <t>Postřik spojovací PS bez posypu kamenivem ze silniční emulze, v množství 0,30 kg/m2</t>
  </si>
  <si>
    <t>1853918403</t>
  </si>
  <si>
    <t>577144121</t>
  </si>
  <si>
    <t>Asfaltový beton vrstva obrusná ACO 11 (ABS) s rozprostřením a se zhutněním z nemodifikovaného asfaltu v pruhu šířky přes 3 m tř. I, po zhutnění tl. 50 mm</t>
  </si>
  <si>
    <t>-1753364771</t>
  </si>
  <si>
    <t xml:space="preserve">Poznámka k souboru cen:_x000d_
1. ČSN EN 13108-1 připouští pro ACO 11 pouze tl. 35 až 50 mm._x000d_
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</si>
  <si>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</si>
  <si>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</si>
  <si>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342987860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</si>
  <si>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</si>
  <si>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59217031</t>
  </si>
  <si>
    <t>obrubník betonový silniční 1000x150x250mm</t>
  </si>
  <si>
    <t>-238466048</t>
  </si>
  <si>
    <t>919731122</t>
  </si>
  <si>
    <t>Zarovnání styčné plochy podkladu nebo krytu podél vybourané části komunikace nebo zpevněné plochy živičné tl. přes 50 do 100 mm</t>
  </si>
  <si>
    <t>1197678594</t>
  </si>
  <si>
    <t xml:space="preserve">Poznámka k souboru cen:_x000d_
1. Pro volbu cen je rozhodující maximální tloušťka zarovnané styčné plochy._x000d_
2. Náklady na vodorovné přemístění suti zbylé po zarovnání styčné plochy se samostatně neoceňují, tyto náklady jsou započteny ve vodorovném přemístění suti prováděném při odstraňování podkladů nebo krytů._x000d_
</t>
  </si>
  <si>
    <t>(6,5+3,9)*2</t>
  </si>
  <si>
    <t>4*2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</si>
  <si>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</si>
  <si>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</si>
  <si>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-1567131204</t>
  </si>
  <si>
    <t xml:space="preserve">Poznámka k souboru cen:_x000d_
1. V cenách jsou započteny i náklady na vyčištění spár, na impregnaci a zalití spár včetně dodání hmot._x000d_
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</si>
  <si>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</si>
  <si>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</si>
  <si>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197853833</t>
  </si>
  <si>
    <t xml:space="preserve">Poznámka k souboru cen:_x000d_
1. V cenách nejsou započteny náklady na vodorovnou dopravu odstraněného materiálu, která se oceňuje cenami souboru cen 997 22-15 Vodorovná doprava suti._x000d_
</t>
  </si>
  <si>
    <t>979024443</t>
  </si>
  <si>
    <t>Očištění vybouraných prvků komunikací od spojovacího materiálu s odklizením a uložením očištěných hmot a spojovacího materiálu na palety na vzdálenost do 10 m obrubníků a krajníků, vybouraných z jakéhokoliv lože a s jakoukoliv výplní spár silničních</t>
  </si>
  <si>
    <t>955139083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</si>
  <si>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</si>
  <si>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-379876015</t>
  </si>
  <si>
    <t>997221815</t>
  </si>
  <si>
    <t>Poplatek za uložení stavebního odpadu na skládce (skládkovné) z prostého betonu zatříděného do Katalogu odpadů pod kódem 170 101</t>
  </si>
  <si>
    <t>-1970376576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</si>
  <si>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</si>
  <si>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1,152</t>
  </si>
  <si>
    <t>997221845</t>
  </si>
  <si>
    <t>-856081076</t>
  </si>
  <si>
    <t>9,185</t>
  </si>
  <si>
    <t>997221855</t>
  </si>
  <si>
    <t>605058586</t>
  </si>
  <si>
    <t>3,318+18,304+5,242</t>
  </si>
  <si>
    <t>998225111</t>
  </si>
  <si>
    <t>Přesun hmot pro komunikace s krytem z kameniva, monolitickým betonovým nebo živičným dopravní vzdálenost do 200 m jakékoliv délky objektu</t>
  </si>
  <si>
    <t>-2011770381</t>
  </si>
  <si>
    <t xml:space="preserve">Poznámka k souboru cen:_x000d_
1. Ceny lze použít i pro plochy letišť s krytem monolitickým betonovým nebo živičným._x000d_
</t>
  </si>
  <si>
    <t>998225192</t>
  </si>
  <si>
    <t>Přesun hmot pro komunikace s krytem z kameniva, monolitickým betonovým nebo živičným Příplatek k ceně za zvětšený přesun přes vymezenou největší dopravní vzdálenost do 2000 m</t>
  </si>
  <si>
    <t>1794238740</t>
  </si>
  <si>
    <t>SO 03 -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</si>
  <si>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</si>
  <si>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</si>
  <si>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</si>
  <si>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</si>
  <si>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</si>
  <si>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</si>
  <si>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</si>
  <si>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012203000</t>
  </si>
  <si>
    <t>Geodetické práce při provádění stavby</t>
  </si>
  <si>
    <t>soub</t>
  </si>
  <si>
    <t>1024</t>
  </si>
  <si>
    <t>685349735</t>
  </si>
  <si>
    <t>012303000</t>
  </si>
  <si>
    <t>Geodetické práce po výstavbě</t>
  </si>
  <si>
    <t>-209894891</t>
  </si>
  <si>
    <t>012403000</t>
  </si>
  <si>
    <t>Kartografické práce</t>
  </si>
  <si>
    <t>506301174</t>
  </si>
  <si>
    <t>013254000</t>
  </si>
  <si>
    <t>Dokumentace skutečného provedení stavby</t>
  </si>
  <si>
    <t>-1527584751</t>
  </si>
  <si>
    <t>VRN3</t>
  </si>
  <si>
    <t>Zařízení staveniště</t>
  </si>
  <si>
    <t>032103000</t>
  </si>
  <si>
    <t>Náklady na stavební buňky</t>
  </si>
  <si>
    <t>-1279011561</t>
  </si>
  <si>
    <t>035002000</t>
  </si>
  <si>
    <t>Pronájmy ploch, objektů</t>
  </si>
  <si>
    <t>-2011042095</t>
  </si>
  <si>
    <t>032903000</t>
  </si>
  <si>
    <t>Náklady na provoz a údržbu vybavení staveniště</t>
  </si>
  <si>
    <t>-552799591</t>
  </si>
  <si>
    <t>034303000</t>
  </si>
  <si>
    <t>Dopravní značení na staveništi</t>
  </si>
  <si>
    <t>2049491431</t>
  </si>
  <si>
    <t>034503000</t>
  </si>
  <si>
    <t>Informační tabule na staveništi</t>
  </si>
  <si>
    <t>-819656149</t>
  </si>
  <si>
    <t>039103000</t>
  </si>
  <si>
    <t>Rozebrání, bourání a odvoz zařízení staveniště</t>
  </si>
  <si>
    <t>-303653686</t>
  </si>
  <si>
    <t>VRN4</t>
  </si>
  <si>
    <t>Inženýrská činnost</t>
  </si>
  <si>
    <t>042503000</t>
  </si>
  <si>
    <t>Plán BOZP na staveništi</t>
  </si>
  <si>
    <t>856563279</t>
  </si>
  <si>
    <t>043134000</t>
  </si>
  <si>
    <t>Zkoušky zatěžovací</t>
  </si>
  <si>
    <t>181636856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</si>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</sst>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37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37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37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41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35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51" customHeight="1">
      <c r="B23" s="23"/>
      <c r="C23" s="24"/>
      <c r="D23" s="24"/>
      <c r="E23" s="39" t="s">
        <v>45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46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ROUND(AG54,1)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47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48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49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50</v>
      </c>
      <c r="E29" s="50"/>
      <c r="F29" s="34" t="s">
        <v>51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1)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1)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52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1)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1)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53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1)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54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1)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55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1)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56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57</v>
      </c>
      <c r="U35" s="57"/>
      <c r="V35" s="57"/>
      <c r="W35" s="57"/>
      <c r="X35" s="59" t="s">
        <v>58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59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2019-09-009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kanalizace ul. Na Svobodném, Kolín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Kolín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6. 9. 2019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7.9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Kolín, Karlovo nám. 78, 280 02 Kolín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38</v>
      </c>
      <c r="AJ49" s="43"/>
      <c r="AK49" s="43"/>
      <c r="AL49" s="43"/>
      <c r="AM49" s="76" t="str">
        <f>IF(E17="","",E17)</f>
        <v>LK PROJEKT s.r.o., ul. 28.října 933/11, 250 88 Čel</v>
      </c>
      <c r="AN49" s="67"/>
      <c r="AO49" s="67"/>
      <c r="AP49" s="67"/>
      <c r="AQ49" s="43"/>
      <c r="AR49" s="47"/>
      <c r="AS49" s="77" t="s">
        <v>60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36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42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61</v>
      </c>
      <c r="D52" s="90"/>
      <c r="E52" s="90"/>
      <c r="F52" s="90"/>
      <c r="G52" s="90"/>
      <c r="H52" s="91"/>
      <c r="I52" s="92" t="s">
        <v>62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63</v>
      </c>
      <c r="AH52" s="90"/>
      <c r="AI52" s="90"/>
      <c r="AJ52" s="90"/>
      <c r="AK52" s="90"/>
      <c r="AL52" s="90"/>
      <c r="AM52" s="90"/>
      <c r="AN52" s="92" t="s">
        <v>64</v>
      </c>
      <c r="AO52" s="90"/>
      <c r="AP52" s="90"/>
      <c r="AQ52" s="94" t="s">
        <v>65</v>
      </c>
      <c r="AR52" s="47"/>
      <c r="AS52" s="95" t="s">
        <v>66</v>
      </c>
      <c r="AT52" s="96" t="s">
        <v>67</v>
      </c>
      <c r="AU52" s="96" t="s">
        <v>68</v>
      </c>
      <c r="AV52" s="96" t="s">
        <v>69</v>
      </c>
      <c r="AW52" s="96" t="s">
        <v>70</v>
      </c>
      <c r="AX52" s="96" t="s">
        <v>71</v>
      </c>
      <c r="AY52" s="96" t="s">
        <v>72</v>
      </c>
      <c r="AZ52" s="96" t="s">
        <v>73</v>
      </c>
      <c r="BA52" s="96" t="s">
        <v>74</v>
      </c>
      <c r="BB52" s="96" t="s">
        <v>75</v>
      </c>
      <c r="BC52" s="96" t="s">
        <v>76</v>
      </c>
      <c r="BD52" s="97" t="s">
        <v>77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78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ROUND(SUM(AG55:AG57),1)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35</v>
      </c>
      <c r="AR54" s="107"/>
      <c r="AS54" s="108">
        <f>ROUND(SUM(AS55:AS57),1)</f>
        <v>0</v>
      </c>
      <c r="AT54" s="109">
        <f>ROUND(SUM(AV54:AW54),1)</f>
        <v>0</v>
      </c>
      <c r="AU54" s="110">
        <f>ROUND(SUM(AU55:AU57),5)</f>
        <v>0</v>
      </c>
      <c r="AV54" s="109">
        <f>ROUND(AZ54*L29,1)</f>
        <v>0</v>
      </c>
      <c r="AW54" s="109">
        <f>ROUND(BA54*L30,1)</f>
        <v>0</v>
      </c>
      <c r="AX54" s="109">
        <f>ROUND(BB54*L29,1)</f>
        <v>0</v>
      </c>
      <c r="AY54" s="109">
        <f>ROUND(BC54*L30,1)</f>
        <v>0</v>
      </c>
      <c r="AZ54" s="109">
        <f>ROUND(SUM(AZ55:AZ57),1)</f>
        <v>0</v>
      </c>
      <c r="BA54" s="109">
        <f>ROUND(SUM(BA55:BA57),1)</f>
        <v>0</v>
      </c>
      <c r="BB54" s="109">
        <f>ROUND(SUM(BB55:BB57),1)</f>
        <v>0</v>
      </c>
      <c r="BC54" s="109">
        <f>ROUND(SUM(BC55:BC57),1)</f>
        <v>0</v>
      </c>
      <c r="BD54" s="111">
        <f>ROUND(SUM(BD55:BD57),1)</f>
        <v>0</v>
      </c>
      <c r="BE54" s="6"/>
      <c r="BS54" s="112" t="s">
        <v>79</v>
      </c>
      <c r="BT54" s="112" t="s">
        <v>80</v>
      </c>
      <c r="BU54" s="113" t="s">
        <v>81</v>
      </c>
      <c r="BV54" s="112" t="s">
        <v>82</v>
      </c>
      <c r="BW54" s="112" t="s">
        <v>5</v>
      </c>
      <c r="BX54" s="112" t="s">
        <v>83</v>
      </c>
      <c r="CL54" s="112" t="s">
        <v>19</v>
      </c>
    </row>
    <row r="55" s="7" customFormat="1" ht="16.5" customHeight="1">
      <c r="A55" s="114" t="s">
        <v>84</v>
      </c>
      <c r="B55" s="115"/>
      <c r="C55" s="116"/>
      <c r="D55" s="117" t="s">
        <v>85</v>
      </c>
      <c r="E55" s="117"/>
      <c r="F55" s="117"/>
      <c r="G55" s="117"/>
      <c r="H55" s="117"/>
      <c r="I55" s="118"/>
      <c r="J55" s="117" t="s">
        <v>86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Rekonstrukce stok...'!J30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87</v>
      </c>
      <c r="AR55" s="121"/>
      <c r="AS55" s="122">
        <v>0</v>
      </c>
      <c r="AT55" s="123">
        <f>ROUND(SUM(AV55:AW55),1)</f>
        <v>0</v>
      </c>
      <c r="AU55" s="124">
        <f>'SO 01 - Rekonstrukce stok...'!P88</f>
        <v>0</v>
      </c>
      <c r="AV55" s="123">
        <f>'SO 01 - Rekonstrukce stok...'!J33</f>
        <v>0</v>
      </c>
      <c r="AW55" s="123">
        <f>'SO 01 - Rekonstrukce stok...'!J34</f>
        <v>0</v>
      </c>
      <c r="AX55" s="123">
        <f>'SO 01 - Rekonstrukce stok...'!J35</f>
        <v>0</v>
      </c>
      <c r="AY55" s="123">
        <f>'SO 01 - Rekonstrukce stok...'!J36</f>
        <v>0</v>
      </c>
      <c r="AZ55" s="123">
        <f>'SO 01 - Rekonstrukce stok...'!F33</f>
        <v>0</v>
      </c>
      <c r="BA55" s="123">
        <f>'SO 01 - Rekonstrukce stok...'!F34</f>
        <v>0</v>
      </c>
      <c r="BB55" s="123">
        <f>'SO 01 - Rekonstrukce stok...'!F35</f>
        <v>0</v>
      </c>
      <c r="BC55" s="123">
        <f>'SO 01 - Rekonstrukce stok...'!F36</f>
        <v>0</v>
      </c>
      <c r="BD55" s="125">
        <f>'SO 01 - Rekonstrukce stok...'!F37</f>
        <v>0</v>
      </c>
      <c r="BE55" s="7"/>
      <c r="BT55" s="126" t="s">
        <v>88</v>
      </c>
      <c r="BV55" s="126" t="s">
        <v>82</v>
      </c>
      <c r="BW55" s="126" t="s">
        <v>89</v>
      </c>
      <c r="BX55" s="126" t="s">
        <v>5</v>
      </c>
      <c r="CL55" s="126" t="s">
        <v>19</v>
      </c>
      <c r="CM55" s="126" t="s">
        <v>90</v>
      </c>
    </row>
    <row r="56" s="7" customFormat="1" ht="16.5" customHeight="1">
      <c r="A56" s="114" t="s">
        <v>84</v>
      </c>
      <c r="B56" s="115"/>
      <c r="C56" s="116"/>
      <c r="D56" s="117" t="s">
        <v>91</v>
      </c>
      <c r="E56" s="117"/>
      <c r="F56" s="117"/>
      <c r="G56" s="117"/>
      <c r="H56" s="117"/>
      <c r="I56" s="118"/>
      <c r="J56" s="117" t="s">
        <v>92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02 - Komunikace'!J30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87</v>
      </c>
      <c r="AR56" s="121"/>
      <c r="AS56" s="122">
        <v>0</v>
      </c>
      <c r="AT56" s="123">
        <f>ROUND(SUM(AV56:AW56),1)</f>
        <v>0</v>
      </c>
      <c r="AU56" s="124">
        <f>'SO 02 - Komunikace'!P85</f>
        <v>0</v>
      </c>
      <c r="AV56" s="123">
        <f>'SO 02 - Komunikace'!J33</f>
        <v>0</v>
      </c>
      <c r="AW56" s="123">
        <f>'SO 02 - Komunikace'!J34</f>
        <v>0</v>
      </c>
      <c r="AX56" s="123">
        <f>'SO 02 - Komunikace'!J35</f>
        <v>0</v>
      </c>
      <c r="AY56" s="123">
        <f>'SO 02 - Komunikace'!J36</f>
        <v>0</v>
      </c>
      <c r="AZ56" s="123">
        <f>'SO 02 - Komunikace'!F33</f>
        <v>0</v>
      </c>
      <c r="BA56" s="123">
        <f>'SO 02 - Komunikace'!F34</f>
        <v>0</v>
      </c>
      <c r="BB56" s="123">
        <f>'SO 02 - Komunikace'!F35</f>
        <v>0</v>
      </c>
      <c r="BC56" s="123">
        <f>'SO 02 - Komunikace'!F36</f>
        <v>0</v>
      </c>
      <c r="BD56" s="125">
        <f>'SO 02 - Komunikace'!F37</f>
        <v>0</v>
      </c>
      <c r="BE56" s="7"/>
      <c r="BT56" s="126" t="s">
        <v>88</v>
      </c>
      <c r="BV56" s="126" t="s">
        <v>82</v>
      </c>
      <c r="BW56" s="126" t="s">
        <v>93</v>
      </c>
      <c r="BX56" s="126" t="s">
        <v>5</v>
      </c>
      <c r="CL56" s="126" t="s">
        <v>19</v>
      </c>
      <c r="CM56" s="126" t="s">
        <v>90</v>
      </c>
    </row>
    <row r="57" s="7" customFormat="1" ht="16.5" customHeight="1">
      <c r="A57" s="114" t="s">
        <v>84</v>
      </c>
      <c r="B57" s="115"/>
      <c r="C57" s="116"/>
      <c r="D57" s="117" t="s">
        <v>94</v>
      </c>
      <c r="E57" s="117"/>
      <c r="F57" s="117"/>
      <c r="G57" s="117"/>
      <c r="H57" s="117"/>
      <c r="I57" s="118"/>
      <c r="J57" s="117" t="s">
        <v>95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'SO 03 - Vedlejší rozpočto...'!J30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87</v>
      </c>
      <c r="AR57" s="121"/>
      <c r="AS57" s="127">
        <v>0</v>
      </c>
      <c r="AT57" s="128">
        <f>ROUND(SUM(AV57:AW57),1)</f>
        <v>0</v>
      </c>
      <c r="AU57" s="129">
        <f>'SO 03 - Vedlejší rozpočto...'!P83</f>
        <v>0</v>
      </c>
      <c r="AV57" s="128">
        <f>'SO 03 - Vedlejší rozpočto...'!J33</f>
        <v>0</v>
      </c>
      <c r="AW57" s="128">
        <f>'SO 03 - Vedlejší rozpočto...'!J34</f>
        <v>0</v>
      </c>
      <c r="AX57" s="128">
        <f>'SO 03 - Vedlejší rozpočto...'!J35</f>
        <v>0</v>
      </c>
      <c r="AY57" s="128">
        <f>'SO 03 - Vedlejší rozpočto...'!J36</f>
        <v>0</v>
      </c>
      <c r="AZ57" s="128">
        <f>'SO 03 - Vedlejší rozpočto...'!F33</f>
        <v>0</v>
      </c>
      <c r="BA57" s="128">
        <f>'SO 03 - Vedlejší rozpočto...'!F34</f>
        <v>0</v>
      </c>
      <c r="BB57" s="128">
        <f>'SO 03 - Vedlejší rozpočto...'!F35</f>
        <v>0</v>
      </c>
      <c r="BC57" s="128">
        <f>'SO 03 - Vedlejší rozpočto...'!F36</f>
        <v>0</v>
      </c>
      <c r="BD57" s="130">
        <f>'SO 03 - Vedlejší rozpočto...'!F37</f>
        <v>0</v>
      </c>
      <c r="BE57" s="7"/>
      <c r="BT57" s="126" t="s">
        <v>88</v>
      </c>
      <c r="BV57" s="126" t="s">
        <v>82</v>
      </c>
      <c r="BW57" s="126" t="s">
        <v>96</v>
      </c>
      <c r="BX57" s="126" t="s">
        <v>5</v>
      </c>
      <c r="CL57" s="126" t="s">
        <v>19</v>
      </c>
      <c r="CM57" s="126" t="s">
        <v>90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hR5B5LOOWZIm1S51ka46Z23FJuGydnjz2MxK3x9srQyaaE5aP3y6OQcGZN2lyEtcjeWwZJfeQTOmkB54dus6lA==" hashValue="qWJw9kScrhaivgl1f12L6NgaH9l21MZ65G+RGETVkMTYdA25v3g12nP+KqczXUZj8OHp10bCHiErPlt8R9rYTw==" algorithmName="SHA-512" password="CC35"/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SO 01 - Rekonstrukce stok...'!C2" display="/"/>
    <hyperlink ref="A56" location="'SO 02 - Komunikace'!C2" display="/"/>
    <hyperlink ref="A57" location="'SO 03 - Vedlejší rozpočt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  <c r="AZ2" s="132" t="s">
        <v>97</v>
      </c>
      <c r="BA2" s="132" t="s">
        <v>98</v>
      </c>
      <c r="BB2" s="132" t="s">
        <v>35</v>
      </c>
      <c r="BC2" s="132" t="s">
        <v>99</v>
      </c>
      <c r="BD2" s="132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2"/>
      <c r="AT3" s="19" t="s">
        <v>90</v>
      </c>
      <c r="AZ3" s="132" t="s">
        <v>100</v>
      </c>
      <c r="BA3" s="132" t="s">
        <v>101</v>
      </c>
      <c r="BB3" s="132" t="s">
        <v>35</v>
      </c>
      <c r="BC3" s="132" t="s">
        <v>102</v>
      </c>
      <c r="BD3" s="132" t="s">
        <v>90</v>
      </c>
    </row>
    <row r="4" s="1" customFormat="1" ht="24.96" customHeight="1">
      <c r="B4" s="22"/>
      <c r="D4" s="136" t="s">
        <v>103</v>
      </c>
      <c r="I4" s="131"/>
      <c r="L4" s="22"/>
      <c r="M4" s="137" t="s">
        <v>10</v>
      </c>
      <c r="AT4" s="19" t="s">
        <v>4</v>
      </c>
      <c r="AZ4" s="132" t="s">
        <v>104</v>
      </c>
      <c r="BA4" s="132" t="s">
        <v>105</v>
      </c>
      <c r="BB4" s="132" t="s">
        <v>35</v>
      </c>
      <c r="BC4" s="132" t="s">
        <v>106</v>
      </c>
      <c r="BD4" s="132" t="s">
        <v>90</v>
      </c>
    </row>
    <row r="5" s="1" customFormat="1" ht="6.96" customHeight="1">
      <c r="B5" s="22"/>
      <c r="I5" s="131"/>
      <c r="L5" s="22"/>
      <c r="AZ5" s="132" t="s">
        <v>107</v>
      </c>
      <c r="BA5" s="132" t="s">
        <v>108</v>
      </c>
      <c r="BB5" s="132" t="s">
        <v>35</v>
      </c>
      <c r="BC5" s="132" t="s">
        <v>109</v>
      </c>
      <c r="BD5" s="132" t="s">
        <v>90</v>
      </c>
    </row>
    <row r="6" s="1" customFormat="1" ht="12" customHeight="1">
      <c r="B6" s="22"/>
      <c r="D6" s="138" t="s">
        <v>16</v>
      </c>
      <c r="I6" s="131"/>
      <c r="L6" s="22"/>
      <c r="AZ6" s="132" t="s">
        <v>110</v>
      </c>
      <c r="BA6" s="132" t="s">
        <v>35</v>
      </c>
      <c r="BB6" s="132" t="s">
        <v>35</v>
      </c>
      <c r="BC6" s="132" t="s">
        <v>111</v>
      </c>
      <c r="BD6" s="132" t="s">
        <v>90</v>
      </c>
    </row>
    <row r="7" s="1" customFormat="1" ht="16.5" customHeight="1">
      <c r="B7" s="22"/>
      <c r="E7" s="139" t="str">
        <f>'Rekapitulace stavby'!K6</f>
        <v>Rekonstrukce kanalizace ul. Na Svobodném, Kolín</v>
      </c>
      <c r="F7" s="138"/>
      <c r="G7" s="138"/>
      <c r="H7" s="138"/>
      <c r="I7" s="131"/>
      <c r="L7" s="22"/>
      <c r="AZ7" s="132" t="s">
        <v>112</v>
      </c>
      <c r="BA7" s="132" t="s">
        <v>35</v>
      </c>
      <c r="BB7" s="132" t="s">
        <v>35</v>
      </c>
      <c r="BC7" s="132" t="s">
        <v>113</v>
      </c>
      <c r="BD7" s="132" t="s">
        <v>90</v>
      </c>
    </row>
    <row r="8" s="2" customFormat="1" ht="12" customHeight="1">
      <c r="A8" s="41"/>
      <c r="B8" s="47"/>
      <c r="C8" s="41"/>
      <c r="D8" s="138" t="s">
        <v>114</v>
      </c>
      <c r="E8" s="41"/>
      <c r="F8" s="41"/>
      <c r="G8" s="41"/>
      <c r="H8" s="41"/>
      <c r="I8" s="140"/>
      <c r="J8" s="41"/>
      <c r="K8" s="41"/>
      <c r="L8" s="1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2" t="s">
        <v>115</v>
      </c>
      <c r="BA8" s="132" t="s">
        <v>35</v>
      </c>
      <c r="BB8" s="132" t="s">
        <v>35</v>
      </c>
      <c r="BC8" s="132" t="s">
        <v>116</v>
      </c>
      <c r="BD8" s="132" t="s">
        <v>90</v>
      </c>
    </row>
    <row r="9" s="2" customFormat="1" ht="16.5" customHeight="1">
      <c r="A9" s="41"/>
      <c r="B9" s="47"/>
      <c r="C9" s="41"/>
      <c r="D9" s="41"/>
      <c r="E9" s="142" t="s">
        <v>117</v>
      </c>
      <c r="F9" s="41"/>
      <c r="G9" s="41"/>
      <c r="H9" s="41"/>
      <c r="I9" s="140"/>
      <c r="J9" s="41"/>
      <c r="K9" s="41"/>
      <c r="L9" s="1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2" t="s">
        <v>118</v>
      </c>
      <c r="BA9" s="132" t="s">
        <v>35</v>
      </c>
      <c r="BB9" s="132" t="s">
        <v>35</v>
      </c>
      <c r="BC9" s="132" t="s">
        <v>119</v>
      </c>
      <c r="BD9" s="132" t="s">
        <v>90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140"/>
      <c r="J10" s="41"/>
      <c r="K10" s="41"/>
      <c r="L10" s="1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8" t="s">
        <v>18</v>
      </c>
      <c r="E11" s="41"/>
      <c r="F11" s="143" t="s">
        <v>19</v>
      </c>
      <c r="G11" s="41"/>
      <c r="H11" s="41"/>
      <c r="I11" s="144" t="s">
        <v>20</v>
      </c>
      <c r="J11" s="143" t="s">
        <v>35</v>
      </c>
      <c r="K11" s="41"/>
      <c r="L11" s="1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8" t="s">
        <v>22</v>
      </c>
      <c r="E12" s="41"/>
      <c r="F12" s="143" t="s">
        <v>23</v>
      </c>
      <c r="G12" s="41"/>
      <c r="H12" s="41"/>
      <c r="I12" s="144" t="s">
        <v>24</v>
      </c>
      <c r="J12" s="145" t="str">
        <f>'Rekapitulace stavby'!AN8</f>
        <v>6. 9. 2019</v>
      </c>
      <c r="K12" s="41"/>
      <c r="L12" s="1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140"/>
      <c r="J13" s="41"/>
      <c r="K13" s="41"/>
      <c r="L13" s="1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8" t="s">
        <v>30</v>
      </c>
      <c r="E14" s="41"/>
      <c r="F14" s="41"/>
      <c r="G14" s="41"/>
      <c r="H14" s="41"/>
      <c r="I14" s="144" t="s">
        <v>31</v>
      </c>
      <c r="J14" s="143" t="s">
        <v>32</v>
      </c>
      <c r="K14" s="41"/>
      <c r="L14" s="1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3" t="s">
        <v>33</v>
      </c>
      <c r="F15" s="41"/>
      <c r="G15" s="41"/>
      <c r="H15" s="41"/>
      <c r="I15" s="144" t="s">
        <v>34</v>
      </c>
      <c r="J15" s="143" t="s">
        <v>35</v>
      </c>
      <c r="K15" s="41"/>
      <c r="L15" s="1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140"/>
      <c r="J16" s="41"/>
      <c r="K16" s="41"/>
      <c r="L16" s="1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8" t="s">
        <v>36</v>
      </c>
      <c r="E17" s="41"/>
      <c r="F17" s="41"/>
      <c r="G17" s="41"/>
      <c r="H17" s="41"/>
      <c r="I17" s="144" t="s">
        <v>31</v>
      </c>
      <c r="J17" s="35" t="str">
        <f>'Rekapitulace stavby'!AN13</f>
        <v>Vyplň údaj</v>
      </c>
      <c r="K17" s="41"/>
      <c r="L17" s="1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3"/>
      <c r="G18" s="143"/>
      <c r="H18" s="143"/>
      <c r="I18" s="144" t="s">
        <v>34</v>
      </c>
      <c r="J18" s="35" t="str">
        <f>'Rekapitulace stavby'!AN14</f>
        <v>Vyplň údaj</v>
      </c>
      <c r="K18" s="41"/>
      <c r="L18" s="1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140"/>
      <c r="J19" s="41"/>
      <c r="K19" s="41"/>
      <c r="L19" s="1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8" t="s">
        <v>38</v>
      </c>
      <c r="E20" s="41"/>
      <c r="F20" s="41"/>
      <c r="G20" s="41"/>
      <c r="H20" s="41"/>
      <c r="I20" s="144" t="s">
        <v>31</v>
      </c>
      <c r="J20" s="143" t="s">
        <v>39</v>
      </c>
      <c r="K20" s="41"/>
      <c r="L20" s="1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3" t="s">
        <v>40</v>
      </c>
      <c r="F21" s="41"/>
      <c r="G21" s="41"/>
      <c r="H21" s="41"/>
      <c r="I21" s="144" t="s">
        <v>34</v>
      </c>
      <c r="J21" s="143" t="s">
        <v>35</v>
      </c>
      <c r="K21" s="41"/>
      <c r="L21" s="1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140"/>
      <c r="J22" s="41"/>
      <c r="K22" s="41"/>
      <c r="L22" s="1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8" t="s">
        <v>42</v>
      </c>
      <c r="E23" s="41"/>
      <c r="F23" s="41"/>
      <c r="G23" s="41"/>
      <c r="H23" s="41"/>
      <c r="I23" s="144" t="s">
        <v>31</v>
      </c>
      <c r="J23" s="143" t="str">
        <f>IF('Rekapitulace stavby'!AN19="","",'Rekapitulace stavby'!AN19)</f>
        <v/>
      </c>
      <c r="K23" s="41"/>
      <c r="L23" s="1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3" t="str">
        <f>IF('Rekapitulace stavby'!E20="","",'Rekapitulace stavby'!E20)</f>
        <v xml:space="preserve"> </v>
      </c>
      <c r="F24" s="41"/>
      <c r="G24" s="41"/>
      <c r="H24" s="41"/>
      <c r="I24" s="144" t="s">
        <v>34</v>
      </c>
      <c r="J24" s="143" t="str">
        <f>IF('Rekapitulace stavby'!AN20="","",'Rekapitulace stavby'!AN20)</f>
        <v/>
      </c>
      <c r="K24" s="41"/>
      <c r="L24" s="1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140"/>
      <c r="J25" s="41"/>
      <c r="K25" s="41"/>
      <c r="L25" s="1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8" t="s">
        <v>44</v>
      </c>
      <c r="E26" s="41"/>
      <c r="F26" s="41"/>
      <c r="G26" s="41"/>
      <c r="H26" s="41"/>
      <c r="I26" s="140"/>
      <c r="J26" s="41"/>
      <c r="K26" s="41"/>
      <c r="L26" s="1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6"/>
      <c r="B27" s="147"/>
      <c r="C27" s="146"/>
      <c r="D27" s="146"/>
      <c r="E27" s="148" t="s">
        <v>35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140"/>
      <c r="J28" s="41"/>
      <c r="K28" s="41"/>
      <c r="L28" s="1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1"/>
      <c r="E29" s="151"/>
      <c r="F29" s="151"/>
      <c r="G29" s="151"/>
      <c r="H29" s="151"/>
      <c r="I29" s="152"/>
      <c r="J29" s="151"/>
      <c r="K29" s="151"/>
      <c r="L29" s="1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3" t="s">
        <v>46</v>
      </c>
      <c r="E30" s="41"/>
      <c r="F30" s="41"/>
      <c r="G30" s="41"/>
      <c r="H30" s="41"/>
      <c r="I30" s="140"/>
      <c r="J30" s="154">
        <f>ROUND(J88, 1)</f>
        <v>0</v>
      </c>
      <c r="K30" s="41"/>
      <c r="L30" s="1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1"/>
      <c r="E31" s="151"/>
      <c r="F31" s="151"/>
      <c r="G31" s="151"/>
      <c r="H31" s="151"/>
      <c r="I31" s="152"/>
      <c r="J31" s="151"/>
      <c r="K31" s="151"/>
      <c r="L31" s="1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5" t="s">
        <v>48</v>
      </c>
      <c r="G32" s="41"/>
      <c r="H32" s="41"/>
      <c r="I32" s="156" t="s">
        <v>47</v>
      </c>
      <c r="J32" s="155" t="s">
        <v>49</v>
      </c>
      <c r="K32" s="41"/>
      <c r="L32" s="1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7" t="s">
        <v>50</v>
      </c>
      <c r="E33" s="138" t="s">
        <v>51</v>
      </c>
      <c r="F33" s="158">
        <f>ROUND((SUM(BE88:BE311)),  1)</f>
        <v>0</v>
      </c>
      <c r="G33" s="41"/>
      <c r="H33" s="41"/>
      <c r="I33" s="159">
        <v>0.20999999999999999</v>
      </c>
      <c r="J33" s="158">
        <f>ROUND(((SUM(BE88:BE311))*I33),  1)</f>
        <v>0</v>
      </c>
      <c r="K33" s="41"/>
      <c r="L33" s="1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8" t="s">
        <v>52</v>
      </c>
      <c r="F34" s="158">
        <f>ROUND((SUM(BF88:BF311)),  1)</f>
        <v>0</v>
      </c>
      <c r="G34" s="41"/>
      <c r="H34" s="41"/>
      <c r="I34" s="159">
        <v>0.14999999999999999</v>
      </c>
      <c r="J34" s="158">
        <f>ROUND(((SUM(BF88:BF311))*I34),  1)</f>
        <v>0</v>
      </c>
      <c r="K34" s="41"/>
      <c r="L34" s="1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8" t="s">
        <v>53</v>
      </c>
      <c r="F35" s="158">
        <f>ROUND((SUM(BG88:BG311)),  1)</f>
        <v>0</v>
      </c>
      <c r="G35" s="41"/>
      <c r="H35" s="41"/>
      <c r="I35" s="159">
        <v>0.20999999999999999</v>
      </c>
      <c r="J35" s="158">
        <f>0</f>
        <v>0</v>
      </c>
      <c r="K35" s="41"/>
      <c r="L35" s="1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8" t="s">
        <v>54</v>
      </c>
      <c r="F36" s="158">
        <f>ROUND((SUM(BH88:BH311)),  1)</f>
        <v>0</v>
      </c>
      <c r="G36" s="41"/>
      <c r="H36" s="41"/>
      <c r="I36" s="159">
        <v>0.14999999999999999</v>
      </c>
      <c r="J36" s="158">
        <f>0</f>
        <v>0</v>
      </c>
      <c r="K36" s="41"/>
      <c r="L36" s="1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8" t="s">
        <v>55</v>
      </c>
      <c r="F37" s="158">
        <f>ROUND((SUM(BI88:BI311)),  1)</f>
        <v>0</v>
      </c>
      <c r="G37" s="41"/>
      <c r="H37" s="41"/>
      <c r="I37" s="159">
        <v>0</v>
      </c>
      <c r="J37" s="158">
        <f>0</f>
        <v>0</v>
      </c>
      <c r="K37" s="41"/>
      <c r="L37" s="1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140"/>
      <c r="J38" s="41"/>
      <c r="K38" s="41"/>
      <c r="L38" s="1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0"/>
      <c r="D39" s="161" t="s">
        <v>56</v>
      </c>
      <c r="E39" s="162"/>
      <c r="F39" s="162"/>
      <c r="G39" s="163" t="s">
        <v>57</v>
      </c>
      <c r="H39" s="164" t="s">
        <v>58</v>
      </c>
      <c r="I39" s="165"/>
      <c r="J39" s="166">
        <f>SUM(J30:J37)</f>
        <v>0</v>
      </c>
      <c r="K39" s="167"/>
      <c r="L39" s="1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120</v>
      </c>
      <c r="D45" s="43"/>
      <c r="E45" s="43"/>
      <c r="F45" s="43"/>
      <c r="G45" s="43"/>
      <c r="H45" s="43"/>
      <c r="I45" s="140"/>
      <c r="J45" s="43"/>
      <c r="K45" s="43"/>
      <c r="L45" s="1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140"/>
      <c r="J46" s="43"/>
      <c r="K46" s="43"/>
      <c r="L46" s="1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140"/>
      <c r="J47" s="43"/>
      <c r="K47" s="43"/>
      <c r="L47" s="1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Rekonstrukce kanalizace ul. Na Svobodném, Kolín</v>
      </c>
      <c r="F48" s="34"/>
      <c r="G48" s="34"/>
      <c r="H48" s="34"/>
      <c r="I48" s="140"/>
      <c r="J48" s="43"/>
      <c r="K48" s="43"/>
      <c r="L48" s="1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114</v>
      </c>
      <c r="D49" s="43"/>
      <c r="E49" s="43"/>
      <c r="F49" s="43"/>
      <c r="G49" s="43"/>
      <c r="H49" s="43"/>
      <c r="I49" s="140"/>
      <c r="J49" s="43"/>
      <c r="K49" s="43"/>
      <c r="L49" s="1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Rekonstrukce stoky BE400</v>
      </c>
      <c r="F50" s="43"/>
      <c r="G50" s="43"/>
      <c r="H50" s="43"/>
      <c r="I50" s="140"/>
      <c r="J50" s="43"/>
      <c r="K50" s="43"/>
      <c r="L50" s="1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140"/>
      <c r="J51" s="43"/>
      <c r="K51" s="43"/>
      <c r="L51" s="1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Kolín</v>
      </c>
      <c r="G52" s="43"/>
      <c r="H52" s="43"/>
      <c r="I52" s="144" t="s">
        <v>24</v>
      </c>
      <c r="J52" s="75" t="str">
        <f>IF(J12="","",J12)</f>
        <v>6. 9. 2019</v>
      </c>
      <c r="K52" s="43"/>
      <c r="L52" s="1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140"/>
      <c r="J53" s="43"/>
      <c r="K53" s="43"/>
      <c r="L53" s="1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3.05" customHeight="1">
      <c r="A54" s="41"/>
      <c r="B54" s="42"/>
      <c r="C54" s="34" t="s">
        <v>30</v>
      </c>
      <c r="D54" s="43"/>
      <c r="E54" s="43"/>
      <c r="F54" s="29" t="str">
        <f>E15</f>
        <v>Město Kolín, Karlovo nám. 78, 280 02 Kolín</v>
      </c>
      <c r="G54" s="43"/>
      <c r="H54" s="43"/>
      <c r="I54" s="144" t="s">
        <v>38</v>
      </c>
      <c r="J54" s="39" t="str">
        <f>E21</f>
        <v>LK PROJEKT s.r.o., ul. 28.října 933/11, 250 88 Čel</v>
      </c>
      <c r="K54" s="43"/>
      <c r="L54" s="1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144" t="s">
        <v>42</v>
      </c>
      <c r="J55" s="39" t="str">
        <f>E24</f>
        <v xml:space="preserve"> </v>
      </c>
      <c r="K55" s="43"/>
      <c r="L55" s="1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140"/>
      <c r="J56" s="43"/>
      <c r="K56" s="43"/>
      <c r="L56" s="1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121</v>
      </c>
      <c r="D57" s="176"/>
      <c r="E57" s="176"/>
      <c r="F57" s="176"/>
      <c r="G57" s="176"/>
      <c r="H57" s="176"/>
      <c r="I57" s="177"/>
      <c r="J57" s="178" t="s">
        <v>122</v>
      </c>
      <c r="K57" s="176"/>
      <c r="L57" s="1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140"/>
      <c r="J58" s="43"/>
      <c r="K58" s="43"/>
      <c r="L58" s="1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9" t="s">
        <v>78</v>
      </c>
      <c r="D59" s="43"/>
      <c r="E59" s="43"/>
      <c r="F59" s="43"/>
      <c r="G59" s="43"/>
      <c r="H59" s="43"/>
      <c r="I59" s="140"/>
      <c r="J59" s="105">
        <f>J88</f>
        <v>0</v>
      </c>
      <c r="K59" s="43"/>
      <c r="L59" s="1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123</v>
      </c>
    </row>
    <row r="60" s="9" customFormat="1" ht="24.96" customHeight="1">
      <c r="A60" s="9"/>
      <c r="B60" s="180"/>
      <c r="C60" s="181"/>
      <c r="D60" s="182" t="s">
        <v>124</v>
      </c>
      <c r="E60" s="183"/>
      <c r="F60" s="183"/>
      <c r="G60" s="183"/>
      <c r="H60" s="183"/>
      <c r="I60" s="184"/>
      <c r="J60" s="185">
        <f>J89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125</v>
      </c>
      <c r="E61" s="190"/>
      <c r="F61" s="190"/>
      <c r="G61" s="190"/>
      <c r="H61" s="190"/>
      <c r="I61" s="191"/>
      <c r="J61" s="192">
        <f>J90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126</v>
      </c>
      <c r="E62" s="190"/>
      <c r="F62" s="190"/>
      <c r="G62" s="190"/>
      <c r="H62" s="190"/>
      <c r="I62" s="191"/>
      <c r="J62" s="192">
        <f>J241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127</v>
      </c>
      <c r="E63" s="190"/>
      <c r="F63" s="190"/>
      <c r="G63" s="190"/>
      <c r="H63" s="190"/>
      <c r="I63" s="191"/>
      <c r="J63" s="192">
        <f>J255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7"/>
      <c r="C64" s="188"/>
      <c r="D64" s="189" t="s">
        <v>128</v>
      </c>
      <c r="E64" s="190"/>
      <c r="F64" s="190"/>
      <c r="G64" s="190"/>
      <c r="H64" s="190"/>
      <c r="I64" s="191"/>
      <c r="J64" s="192">
        <f>J262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129</v>
      </c>
      <c r="E65" s="190"/>
      <c r="F65" s="190"/>
      <c r="G65" s="190"/>
      <c r="H65" s="190"/>
      <c r="I65" s="191"/>
      <c r="J65" s="192">
        <f>J267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130</v>
      </c>
      <c r="E66" s="190"/>
      <c r="F66" s="190"/>
      <c r="G66" s="190"/>
      <c r="H66" s="190"/>
      <c r="I66" s="191"/>
      <c r="J66" s="192">
        <f>J289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88"/>
      <c r="D67" s="189" t="s">
        <v>131</v>
      </c>
      <c r="E67" s="190"/>
      <c r="F67" s="190"/>
      <c r="G67" s="190"/>
      <c r="H67" s="190"/>
      <c r="I67" s="191"/>
      <c r="J67" s="192">
        <f>J294</f>
        <v>0</v>
      </c>
      <c r="K67" s="188"/>
      <c r="L67" s="19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7"/>
      <c r="C68" s="188"/>
      <c r="D68" s="189" t="s">
        <v>132</v>
      </c>
      <c r="E68" s="190"/>
      <c r="F68" s="190"/>
      <c r="G68" s="190"/>
      <c r="H68" s="190"/>
      <c r="I68" s="191"/>
      <c r="J68" s="192">
        <f>J307</f>
        <v>0</v>
      </c>
      <c r="K68" s="188"/>
      <c r="L68" s="19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140"/>
      <c r="J69" s="43"/>
      <c r="K69" s="43"/>
      <c r="L69" s="1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170"/>
      <c r="J70" s="63"/>
      <c r="K70" s="63"/>
      <c r="L70" s="1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173"/>
      <c r="J74" s="65"/>
      <c r="K74" s="65"/>
      <c r="L74" s="1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5" t="s">
        <v>133</v>
      </c>
      <c r="D75" s="43"/>
      <c r="E75" s="43"/>
      <c r="F75" s="43"/>
      <c r="G75" s="43"/>
      <c r="H75" s="43"/>
      <c r="I75" s="140"/>
      <c r="J75" s="43"/>
      <c r="K75" s="43"/>
      <c r="L75" s="1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140"/>
      <c r="J76" s="43"/>
      <c r="K76" s="43"/>
      <c r="L76" s="1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16</v>
      </c>
      <c r="D77" s="43"/>
      <c r="E77" s="43"/>
      <c r="F77" s="43"/>
      <c r="G77" s="43"/>
      <c r="H77" s="43"/>
      <c r="I77" s="140"/>
      <c r="J77" s="43"/>
      <c r="K77" s="43"/>
      <c r="L77" s="1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4" t="str">
        <f>E7</f>
        <v>Rekonstrukce kanalizace ul. Na Svobodném, Kolín</v>
      </c>
      <c r="F78" s="34"/>
      <c r="G78" s="34"/>
      <c r="H78" s="34"/>
      <c r="I78" s="140"/>
      <c r="J78" s="43"/>
      <c r="K78" s="43"/>
      <c r="L78" s="1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114</v>
      </c>
      <c r="D79" s="43"/>
      <c r="E79" s="43"/>
      <c r="F79" s="43"/>
      <c r="G79" s="43"/>
      <c r="H79" s="43"/>
      <c r="I79" s="140"/>
      <c r="J79" s="43"/>
      <c r="K79" s="43"/>
      <c r="L79" s="1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01 - Rekonstrukce stoky BE400</v>
      </c>
      <c r="F80" s="43"/>
      <c r="G80" s="43"/>
      <c r="H80" s="43"/>
      <c r="I80" s="140"/>
      <c r="J80" s="43"/>
      <c r="K80" s="43"/>
      <c r="L80" s="1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140"/>
      <c r="J81" s="43"/>
      <c r="K81" s="43"/>
      <c r="L81" s="1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22</v>
      </c>
      <c r="D82" s="43"/>
      <c r="E82" s="43"/>
      <c r="F82" s="29" t="str">
        <f>F12</f>
        <v>Kolín</v>
      </c>
      <c r="G82" s="43"/>
      <c r="H82" s="43"/>
      <c r="I82" s="144" t="s">
        <v>24</v>
      </c>
      <c r="J82" s="75" t="str">
        <f>IF(J12="","",J12)</f>
        <v>6. 9. 2019</v>
      </c>
      <c r="K82" s="43"/>
      <c r="L82" s="1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140"/>
      <c r="J83" s="43"/>
      <c r="K83" s="43"/>
      <c r="L83" s="1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43.05" customHeight="1">
      <c r="A84" s="41"/>
      <c r="B84" s="42"/>
      <c r="C84" s="34" t="s">
        <v>30</v>
      </c>
      <c r="D84" s="43"/>
      <c r="E84" s="43"/>
      <c r="F84" s="29" t="str">
        <f>E15</f>
        <v>Město Kolín, Karlovo nám. 78, 280 02 Kolín</v>
      </c>
      <c r="G84" s="43"/>
      <c r="H84" s="43"/>
      <c r="I84" s="144" t="s">
        <v>38</v>
      </c>
      <c r="J84" s="39" t="str">
        <f>E21</f>
        <v>LK PROJEKT s.r.o., ul. 28.října 933/11, 250 88 Čel</v>
      </c>
      <c r="K84" s="43"/>
      <c r="L84" s="1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4" t="s">
        <v>36</v>
      </c>
      <c r="D85" s="43"/>
      <c r="E85" s="43"/>
      <c r="F85" s="29" t="str">
        <f>IF(E18="","",E18)</f>
        <v>Vyplň údaj</v>
      </c>
      <c r="G85" s="43"/>
      <c r="H85" s="43"/>
      <c r="I85" s="144" t="s">
        <v>42</v>
      </c>
      <c r="J85" s="39" t="str">
        <f>E24</f>
        <v xml:space="preserve"> </v>
      </c>
      <c r="K85" s="43"/>
      <c r="L85" s="1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140"/>
      <c r="J86" s="43"/>
      <c r="K86" s="43"/>
      <c r="L86" s="1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94"/>
      <c r="B87" s="195"/>
      <c r="C87" s="196" t="s">
        <v>134</v>
      </c>
      <c r="D87" s="197" t="s">
        <v>65</v>
      </c>
      <c r="E87" s="197" t="s">
        <v>61</v>
      </c>
      <c r="F87" s="197" t="s">
        <v>62</v>
      </c>
      <c r="G87" s="197" t="s">
        <v>135</v>
      </c>
      <c r="H87" s="197" t="s">
        <v>136</v>
      </c>
      <c r="I87" s="198" t="s">
        <v>137</v>
      </c>
      <c r="J87" s="197" t="s">
        <v>122</v>
      </c>
      <c r="K87" s="199" t="s">
        <v>138</v>
      </c>
      <c r="L87" s="200"/>
      <c r="M87" s="95" t="s">
        <v>35</v>
      </c>
      <c r="N87" s="96" t="s">
        <v>50</v>
      </c>
      <c r="O87" s="96" t="s">
        <v>139</v>
      </c>
      <c r="P87" s="96" t="s">
        <v>140</v>
      </c>
      <c r="Q87" s="96" t="s">
        <v>141</v>
      </c>
      <c r="R87" s="96" t="s">
        <v>142</v>
      </c>
      <c r="S87" s="96" t="s">
        <v>143</v>
      </c>
      <c r="T87" s="97" t="s">
        <v>144</v>
      </c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</row>
    <row r="88" s="2" customFormat="1" ht="22.8" customHeight="1">
      <c r="A88" s="41"/>
      <c r="B88" s="42"/>
      <c r="C88" s="102" t="s">
        <v>145</v>
      </c>
      <c r="D88" s="43"/>
      <c r="E88" s="43"/>
      <c r="F88" s="43"/>
      <c r="G88" s="43"/>
      <c r="H88" s="43"/>
      <c r="I88" s="140"/>
      <c r="J88" s="201">
        <f>BK88</f>
        <v>0</v>
      </c>
      <c r="K88" s="43"/>
      <c r="L88" s="47"/>
      <c r="M88" s="98"/>
      <c r="N88" s="202"/>
      <c r="O88" s="99"/>
      <c r="P88" s="203">
        <f>P89</f>
        <v>0</v>
      </c>
      <c r="Q88" s="99"/>
      <c r="R88" s="203">
        <f>R89</f>
        <v>0.56928635999999999</v>
      </c>
      <c r="S88" s="99"/>
      <c r="T88" s="204">
        <f>T89</f>
        <v>28.9632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79</v>
      </c>
      <c r="AU88" s="19" t="s">
        <v>123</v>
      </c>
      <c r="BK88" s="205">
        <f>BK89</f>
        <v>0</v>
      </c>
    </row>
    <row r="89" s="12" customFormat="1" ht="25.92" customHeight="1">
      <c r="A89" s="12"/>
      <c r="B89" s="206"/>
      <c r="C89" s="207"/>
      <c r="D89" s="208" t="s">
        <v>79</v>
      </c>
      <c r="E89" s="209" t="s">
        <v>146</v>
      </c>
      <c r="F89" s="209" t="s">
        <v>147</v>
      </c>
      <c r="G89" s="207"/>
      <c r="H89" s="207"/>
      <c r="I89" s="210"/>
      <c r="J89" s="211">
        <f>BK89</f>
        <v>0</v>
      </c>
      <c r="K89" s="207"/>
      <c r="L89" s="212"/>
      <c r="M89" s="213"/>
      <c r="N89" s="214"/>
      <c r="O89" s="214"/>
      <c r="P89" s="215">
        <f>P90+P241+P255+P262+P267+P289+P294+P307</f>
        <v>0</v>
      </c>
      <c r="Q89" s="214"/>
      <c r="R89" s="215">
        <f>R90+R241+R255+R262+R267+R289+R294+R307</f>
        <v>0.56928635999999999</v>
      </c>
      <c r="S89" s="214"/>
      <c r="T89" s="216">
        <f>T90+T241+T255+T262+T267+T289+T294+T307</f>
        <v>28.9632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7" t="s">
        <v>88</v>
      </c>
      <c r="AT89" s="218" t="s">
        <v>79</v>
      </c>
      <c r="AU89" s="218" t="s">
        <v>80</v>
      </c>
      <c r="AY89" s="217" t="s">
        <v>148</v>
      </c>
      <c r="BK89" s="219">
        <f>BK90+BK241+BK255+BK262+BK267+BK289+BK294+BK307</f>
        <v>0</v>
      </c>
    </row>
    <row r="90" s="12" customFormat="1" ht="22.8" customHeight="1">
      <c r="A90" s="12"/>
      <c r="B90" s="206"/>
      <c r="C90" s="207"/>
      <c r="D90" s="208" t="s">
        <v>79</v>
      </c>
      <c r="E90" s="220" t="s">
        <v>88</v>
      </c>
      <c r="F90" s="220" t="s">
        <v>149</v>
      </c>
      <c r="G90" s="207"/>
      <c r="H90" s="207"/>
      <c r="I90" s="210"/>
      <c r="J90" s="221">
        <f>BK90</f>
        <v>0</v>
      </c>
      <c r="K90" s="207"/>
      <c r="L90" s="212"/>
      <c r="M90" s="213"/>
      <c r="N90" s="214"/>
      <c r="O90" s="214"/>
      <c r="P90" s="215">
        <f>SUM(P91:P240)</f>
        <v>0</v>
      </c>
      <c r="Q90" s="214"/>
      <c r="R90" s="215">
        <f>SUM(R91:R240)</f>
        <v>0.11358000000000001</v>
      </c>
      <c r="S90" s="214"/>
      <c r="T90" s="216">
        <f>SUM(T91:T240)</f>
        <v>18.179200000000002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7" t="s">
        <v>88</v>
      </c>
      <c r="AT90" s="218" t="s">
        <v>79</v>
      </c>
      <c r="AU90" s="218" t="s">
        <v>88</v>
      </c>
      <c r="AY90" s="217" t="s">
        <v>148</v>
      </c>
      <c r="BK90" s="219">
        <f>SUM(BK91:BK240)</f>
        <v>0</v>
      </c>
    </row>
    <row r="91" s="2" customFormat="1" ht="36" customHeight="1">
      <c r="A91" s="41"/>
      <c r="B91" s="42"/>
      <c r="C91" s="222" t="s">
        <v>88</v>
      </c>
      <c r="D91" s="222" t="s">
        <v>150</v>
      </c>
      <c r="E91" s="223" t="s">
        <v>151</v>
      </c>
      <c r="F91" s="224" t="s">
        <v>152</v>
      </c>
      <c r="G91" s="225" t="s">
        <v>153</v>
      </c>
      <c r="H91" s="226">
        <v>11.44</v>
      </c>
      <c r="I91" s="227"/>
      <c r="J91" s="228">
        <f>ROUND(I91*H91,1)</f>
        <v>0</v>
      </c>
      <c r="K91" s="224" t="s">
        <v>154</v>
      </c>
      <c r="L91" s="47"/>
      <c r="M91" s="229" t="s">
        <v>35</v>
      </c>
      <c r="N91" s="230" t="s">
        <v>51</v>
      </c>
      <c r="O91" s="87"/>
      <c r="P91" s="231">
        <f>O91*H91</f>
        <v>0</v>
      </c>
      <c r="Q91" s="231">
        <v>0</v>
      </c>
      <c r="R91" s="231">
        <f>Q91*H91</f>
        <v>0</v>
      </c>
      <c r="S91" s="231">
        <v>0.44</v>
      </c>
      <c r="T91" s="232">
        <f>S91*H91</f>
        <v>5.0335999999999999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33" t="s">
        <v>155</v>
      </c>
      <c r="AT91" s="233" t="s">
        <v>150</v>
      </c>
      <c r="AU91" s="233" t="s">
        <v>90</v>
      </c>
      <c r="AY91" s="19" t="s">
        <v>148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9" t="s">
        <v>88</v>
      </c>
      <c r="BK91" s="234">
        <f>ROUND(I91*H91,1)</f>
        <v>0</v>
      </c>
      <c r="BL91" s="19" t="s">
        <v>155</v>
      </c>
      <c r="BM91" s="233" t="s">
        <v>156</v>
      </c>
    </row>
    <row r="92" s="2" customFormat="1">
      <c r="A92" s="41"/>
      <c r="B92" s="42"/>
      <c r="C92" s="43"/>
      <c r="D92" s="235" t="s">
        <v>157</v>
      </c>
      <c r="E92" s="43"/>
      <c r="F92" s="236" t="s">
        <v>158</v>
      </c>
      <c r="G92" s="43"/>
      <c r="H92" s="43"/>
      <c r="I92" s="140"/>
      <c r="J92" s="43"/>
      <c r="K92" s="43"/>
      <c r="L92" s="47"/>
      <c r="M92" s="237"/>
      <c r="N92" s="238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157</v>
      </c>
      <c r="AU92" s="19" t="s">
        <v>90</v>
      </c>
    </row>
    <row r="93" s="13" customFormat="1">
      <c r="A93" s="13"/>
      <c r="B93" s="239"/>
      <c r="C93" s="240"/>
      <c r="D93" s="235" t="s">
        <v>159</v>
      </c>
      <c r="E93" s="241" t="s">
        <v>35</v>
      </c>
      <c r="F93" s="242" t="s">
        <v>160</v>
      </c>
      <c r="G93" s="240"/>
      <c r="H93" s="241" t="s">
        <v>35</v>
      </c>
      <c r="I93" s="243"/>
      <c r="J93" s="240"/>
      <c r="K93" s="240"/>
      <c r="L93" s="244"/>
      <c r="M93" s="245"/>
      <c r="N93" s="246"/>
      <c r="O93" s="246"/>
      <c r="P93" s="246"/>
      <c r="Q93" s="246"/>
      <c r="R93" s="246"/>
      <c r="S93" s="246"/>
      <c r="T93" s="24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8" t="s">
        <v>159</v>
      </c>
      <c r="AU93" s="248" t="s">
        <v>90</v>
      </c>
      <c r="AV93" s="13" t="s">
        <v>88</v>
      </c>
      <c r="AW93" s="13" t="s">
        <v>41</v>
      </c>
      <c r="AX93" s="13" t="s">
        <v>80</v>
      </c>
      <c r="AY93" s="248" t="s">
        <v>148</v>
      </c>
    </row>
    <row r="94" s="14" customFormat="1">
      <c r="A94" s="14"/>
      <c r="B94" s="249"/>
      <c r="C94" s="250"/>
      <c r="D94" s="235" t="s">
        <v>159</v>
      </c>
      <c r="E94" s="251" t="s">
        <v>35</v>
      </c>
      <c r="F94" s="252" t="s">
        <v>161</v>
      </c>
      <c r="G94" s="250"/>
      <c r="H94" s="253">
        <v>11.44</v>
      </c>
      <c r="I94" s="254"/>
      <c r="J94" s="250"/>
      <c r="K94" s="250"/>
      <c r="L94" s="255"/>
      <c r="M94" s="256"/>
      <c r="N94" s="257"/>
      <c r="O94" s="257"/>
      <c r="P94" s="257"/>
      <c r="Q94" s="257"/>
      <c r="R94" s="257"/>
      <c r="S94" s="257"/>
      <c r="T94" s="25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9" t="s">
        <v>159</v>
      </c>
      <c r="AU94" s="259" t="s">
        <v>90</v>
      </c>
      <c r="AV94" s="14" t="s">
        <v>90</v>
      </c>
      <c r="AW94" s="14" t="s">
        <v>41</v>
      </c>
      <c r="AX94" s="14" t="s">
        <v>88</v>
      </c>
      <c r="AY94" s="259" t="s">
        <v>148</v>
      </c>
    </row>
    <row r="95" s="2" customFormat="1" ht="24" customHeight="1">
      <c r="A95" s="41"/>
      <c r="B95" s="42"/>
      <c r="C95" s="222" t="s">
        <v>90</v>
      </c>
      <c r="D95" s="222" t="s">
        <v>150</v>
      </c>
      <c r="E95" s="223" t="s">
        <v>162</v>
      </c>
      <c r="F95" s="224" t="s">
        <v>163</v>
      </c>
      <c r="G95" s="225" t="s">
        <v>153</v>
      </c>
      <c r="H95" s="226">
        <v>41.600000000000001</v>
      </c>
      <c r="I95" s="227"/>
      <c r="J95" s="228">
        <f>ROUND(I95*H95,1)</f>
        <v>0</v>
      </c>
      <c r="K95" s="224" t="s">
        <v>154</v>
      </c>
      <c r="L95" s="47"/>
      <c r="M95" s="229" t="s">
        <v>35</v>
      </c>
      <c r="N95" s="230" t="s">
        <v>51</v>
      </c>
      <c r="O95" s="87"/>
      <c r="P95" s="231">
        <f>O95*H95</f>
        <v>0</v>
      </c>
      <c r="Q95" s="231">
        <v>0</v>
      </c>
      <c r="R95" s="231">
        <f>Q95*H95</f>
        <v>0</v>
      </c>
      <c r="S95" s="231">
        <v>0.316</v>
      </c>
      <c r="T95" s="232">
        <f>S95*H95</f>
        <v>13.1456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33" t="s">
        <v>155</v>
      </c>
      <c r="AT95" s="233" t="s">
        <v>150</v>
      </c>
      <c r="AU95" s="233" t="s">
        <v>90</v>
      </c>
      <c r="AY95" s="19" t="s">
        <v>148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9" t="s">
        <v>88</v>
      </c>
      <c r="BK95" s="234">
        <f>ROUND(I95*H95,1)</f>
        <v>0</v>
      </c>
      <c r="BL95" s="19" t="s">
        <v>155</v>
      </c>
      <c r="BM95" s="233" t="s">
        <v>164</v>
      </c>
    </row>
    <row r="96" s="2" customFormat="1">
      <c r="A96" s="41"/>
      <c r="B96" s="42"/>
      <c r="C96" s="43"/>
      <c r="D96" s="235" t="s">
        <v>157</v>
      </c>
      <c r="E96" s="43"/>
      <c r="F96" s="236" t="s">
        <v>158</v>
      </c>
      <c r="G96" s="43"/>
      <c r="H96" s="43"/>
      <c r="I96" s="140"/>
      <c r="J96" s="43"/>
      <c r="K96" s="43"/>
      <c r="L96" s="47"/>
      <c r="M96" s="237"/>
      <c r="N96" s="238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157</v>
      </c>
      <c r="AU96" s="19" t="s">
        <v>90</v>
      </c>
    </row>
    <row r="97" s="13" customFormat="1">
      <c r="A97" s="13"/>
      <c r="B97" s="239"/>
      <c r="C97" s="240"/>
      <c r="D97" s="235" t="s">
        <v>159</v>
      </c>
      <c r="E97" s="241" t="s">
        <v>35</v>
      </c>
      <c r="F97" s="242" t="s">
        <v>160</v>
      </c>
      <c r="G97" s="240"/>
      <c r="H97" s="241" t="s">
        <v>35</v>
      </c>
      <c r="I97" s="243"/>
      <c r="J97" s="240"/>
      <c r="K97" s="240"/>
      <c r="L97" s="244"/>
      <c r="M97" s="245"/>
      <c r="N97" s="246"/>
      <c r="O97" s="246"/>
      <c r="P97" s="246"/>
      <c r="Q97" s="246"/>
      <c r="R97" s="246"/>
      <c r="S97" s="246"/>
      <c r="T97" s="24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8" t="s">
        <v>159</v>
      </c>
      <c r="AU97" s="248" t="s">
        <v>90</v>
      </c>
      <c r="AV97" s="13" t="s">
        <v>88</v>
      </c>
      <c r="AW97" s="13" t="s">
        <v>41</v>
      </c>
      <c r="AX97" s="13" t="s">
        <v>80</v>
      </c>
      <c r="AY97" s="248" t="s">
        <v>148</v>
      </c>
    </row>
    <row r="98" s="14" customFormat="1">
      <c r="A98" s="14"/>
      <c r="B98" s="249"/>
      <c r="C98" s="250"/>
      <c r="D98" s="235" t="s">
        <v>159</v>
      </c>
      <c r="E98" s="251" t="s">
        <v>35</v>
      </c>
      <c r="F98" s="252" t="s">
        <v>165</v>
      </c>
      <c r="G98" s="250"/>
      <c r="H98" s="253">
        <v>41.600000000000001</v>
      </c>
      <c r="I98" s="254"/>
      <c r="J98" s="250"/>
      <c r="K98" s="250"/>
      <c r="L98" s="255"/>
      <c r="M98" s="256"/>
      <c r="N98" s="257"/>
      <c r="O98" s="257"/>
      <c r="P98" s="257"/>
      <c r="Q98" s="257"/>
      <c r="R98" s="257"/>
      <c r="S98" s="257"/>
      <c r="T98" s="25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9" t="s">
        <v>159</v>
      </c>
      <c r="AU98" s="259" t="s">
        <v>90</v>
      </c>
      <c r="AV98" s="14" t="s">
        <v>90</v>
      </c>
      <c r="AW98" s="14" t="s">
        <v>41</v>
      </c>
      <c r="AX98" s="14" t="s">
        <v>88</v>
      </c>
      <c r="AY98" s="259" t="s">
        <v>148</v>
      </c>
    </row>
    <row r="99" s="2" customFormat="1" ht="16.5" customHeight="1">
      <c r="A99" s="41"/>
      <c r="B99" s="42"/>
      <c r="C99" s="222" t="s">
        <v>166</v>
      </c>
      <c r="D99" s="222" t="s">
        <v>150</v>
      </c>
      <c r="E99" s="223" t="s">
        <v>167</v>
      </c>
      <c r="F99" s="224" t="s">
        <v>168</v>
      </c>
      <c r="G99" s="225" t="s">
        <v>169</v>
      </c>
      <c r="H99" s="226">
        <v>20</v>
      </c>
      <c r="I99" s="227"/>
      <c r="J99" s="228">
        <f>ROUND(I99*H99,1)</f>
        <v>0</v>
      </c>
      <c r="K99" s="224" t="s">
        <v>154</v>
      </c>
      <c r="L99" s="47"/>
      <c r="M99" s="229" t="s">
        <v>35</v>
      </c>
      <c r="N99" s="230" t="s">
        <v>51</v>
      </c>
      <c r="O99" s="87"/>
      <c r="P99" s="231">
        <f>O99*H99</f>
        <v>0</v>
      </c>
      <c r="Q99" s="231">
        <v>0</v>
      </c>
      <c r="R99" s="231">
        <f>Q99*H99</f>
        <v>0</v>
      </c>
      <c r="S99" s="231">
        <v>0</v>
      </c>
      <c r="T99" s="232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33" t="s">
        <v>155</v>
      </c>
      <c r="AT99" s="233" t="s">
        <v>150</v>
      </c>
      <c r="AU99" s="233" t="s">
        <v>90</v>
      </c>
      <c r="AY99" s="19" t="s">
        <v>148</v>
      </c>
      <c r="BE99" s="234">
        <f>IF(N99="základní",J99,0)</f>
        <v>0</v>
      </c>
      <c r="BF99" s="234">
        <f>IF(N99="snížená",J99,0)</f>
        <v>0</v>
      </c>
      <c r="BG99" s="234">
        <f>IF(N99="zákl. přenesená",J99,0)</f>
        <v>0</v>
      </c>
      <c r="BH99" s="234">
        <f>IF(N99="sníž. přenesená",J99,0)</f>
        <v>0</v>
      </c>
      <c r="BI99" s="234">
        <f>IF(N99="nulová",J99,0)</f>
        <v>0</v>
      </c>
      <c r="BJ99" s="19" t="s">
        <v>88</v>
      </c>
      <c r="BK99" s="234">
        <f>ROUND(I99*H99,1)</f>
        <v>0</v>
      </c>
      <c r="BL99" s="19" t="s">
        <v>155</v>
      </c>
      <c r="BM99" s="233" t="s">
        <v>170</v>
      </c>
    </row>
    <row r="100" s="2" customFormat="1">
      <c r="A100" s="41"/>
      <c r="B100" s="42"/>
      <c r="C100" s="43"/>
      <c r="D100" s="235" t="s">
        <v>157</v>
      </c>
      <c r="E100" s="43"/>
      <c r="F100" s="236" t="s">
        <v>171</v>
      </c>
      <c r="G100" s="43"/>
      <c r="H100" s="43"/>
      <c r="I100" s="140"/>
      <c r="J100" s="43"/>
      <c r="K100" s="43"/>
      <c r="L100" s="47"/>
      <c r="M100" s="237"/>
      <c r="N100" s="238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157</v>
      </c>
      <c r="AU100" s="19" t="s">
        <v>90</v>
      </c>
    </row>
    <row r="101" s="13" customFormat="1">
      <c r="A101" s="13"/>
      <c r="B101" s="239"/>
      <c r="C101" s="240"/>
      <c r="D101" s="235" t="s">
        <v>159</v>
      </c>
      <c r="E101" s="241" t="s">
        <v>35</v>
      </c>
      <c r="F101" s="242" t="s">
        <v>160</v>
      </c>
      <c r="G101" s="240"/>
      <c r="H101" s="241" t="s">
        <v>35</v>
      </c>
      <c r="I101" s="243"/>
      <c r="J101" s="240"/>
      <c r="K101" s="240"/>
      <c r="L101" s="244"/>
      <c r="M101" s="245"/>
      <c r="N101" s="246"/>
      <c r="O101" s="246"/>
      <c r="P101" s="246"/>
      <c r="Q101" s="246"/>
      <c r="R101" s="246"/>
      <c r="S101" s="246"/>
      <c r="T101" s="24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8" t="s">
        <v>159</v>
      </c>
      <c r="AU101" s="248" t="s">
        <v>90</v>
      </c>
      <c r="AV101" s="13" t="s">
        <v>88</v>
      </c>
      <c r="AW101" s="13" t="s">
        <v>41</v>
      </c>
      <c r="AX101" s="13" t="s">
        <v>80</v>
      </c>
      <c r="AY101" s="248" t="s">
        <v>148</v>
      </c>
    </row>
    <row r="102" s="13" customFormat="1">
      <c r="A102" s="13"/>
      <c r="B102" s="239"/>
      <c r="C102" s="240"/>
      <c r="D102" s="235" t="s">
        <v>159</v>
      </c>
      <c r="E102" s="241" t="s">
        <v>35</v>
      </c>
      <c r="F102" s="242" t="s">
        <v>172</v>
      </c>
      <c r="G102" s="240"/>
      <c r="H102" s="241" t="s">
        <v>35</v>
      </c>
      <c r="I102" s="243"/>
      <c r="J102" s="240"/>
      <c r="K102" s="240"/>
      <c r="L102" s="244"/>
      <c r="M102" s="245"/>
      <c r="N102" s="246"/>
      <c r="O102" s="246"/>
      <c r="P102" s="246"/>
      <c r="Q102" s="246"/>
      <c r="R102" s="246"/>
      <c r="S102" s="246"/>
      <c r="T102" s="24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8" t="s">
        <v>159</v>
      </c>
      <c r="AU102" s="248" t="s">
        <v>90</v>
      </c>
      <c r="AV102" s="13" t="s">
        <v>88</v>
      </c>
      <c r="AW102" s="13" t="s">
        <v>41</v>
      </c>
      <c r="AX102" s="13" t="s">
        <v>80</v>
      </c>
      <c r="AY102" s="248" t="s">
        <v>148</v>
      </c>
    </row>
    <row r="103" s="14" customFormat="1">
      <c r="A103" s="14"/>
      <c r="B103" s="249"/>
      <c r="C103" s="250"/>
      <c r="D103" s="235" t="s">
        <v>159</v>
      </c>
      <c r="E103" s="251" t="s">
        <v>35</v>
      </c>
      <c r="F103" s="252" t="s">
        <v>173</v>
      </c>
      <c r="G103" s="250"/>
      <c r="H103" s="253">
        <v>20</v>
      </c>
      <c r="I103" s="254"/>
      <c r="J103" s="250"/>
      <c r="K103" s="250"/>
      <c r="L103" s="255"/>
      <c r="M103" s="256"/>
      <c r="N103" s="257"/>
      <c r="O103" s="257"/>
      <c r="P103" s="257"/>
      <c r="Q103" s="257"/>
      <c r="R103" s="257"/>
      <c r="S103" s="257"/>
      <c r="T103" s="25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9" t="s">
        <v>159</v>
      </c>
      <c r="AU103" s="259" t="s">
        <v>90</v>
      </c>
      <c r="AV103" s="14" t="s">
        <v>90</v>
      </c>
      <c r="AW103" s="14" t="s">
        <v>41</v>
      </c>
      <c r="AX103" s="14" t="s">
        <v>88</v>
      </c>
      <c r="AY103" s="259" t="s">
        <v>148</v>
      </c>
    </row>
    <row r="104" s="2" customFormat="1" ht="24" customHeight="1">
      <c r="A104" s="41"/>
      <c r="B104" s="42"/>
      <c r="C104" s="222" t="s">
        <v>155</v>
      </c>
      <c r="D104" s="222" t="s">
        <v>150</v>
      </c>
      <c r="E104" s="223" t="s">
        <v>174</v>
      </c>
      <c r="F104" s="224" t="s">
        <v>175</v>
      </c>
      <c r="G104" s="225" t="s">
        <v>176</v>
      </c>
      <c r="H104" s="226">
        <v>2</v>
      </c>
      <c r="I104" s="227"/>
      <c r="J104" s="228">
        <f>ROUND(I104*H104,1)</f>
        <v>0</v>
      </c>
      <c r="K104" s="224" t="s">
        <v>154</v>
      </c>
      <c r="L104" s="47"/>
      <c r="M104" s="229" t="s">
        <v>35</v>
      </c>
      <c r="N104" s="230" t="s">
        <v>51</v>
      </c>
      <c r="O104" s="87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33" t="s">
        <v>155</v>
      </c>
      <c r="AT104" s="233" t="s">
        <v>150</v>
      </c>
      <c r="AU104" s="233" t="s">
        <v>90</v>
      </c>
      <c r="AY104" s="19" t="s">
        <v>148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9" t="s">
        <v>88</v>
      </c>
      <c r="BK104" s="234">
        <f>ROUND(I104*H104,1)</f>
        <v>0</v>
      </c>
      <c r="BL104" s="19" t="s">
        <v>155</v>
      </c>
      <c r="BM104" s="233" t="s">
        <v>177</v>
      </c>
    </row>
    <row r="105" s="2" customFormat="1">
      <c r="A105" s="41"/>
      <c r="B105" s="42"/>
      <c r="C105" s="43"/>
      <c r="D105" s="235" t="s">
        <v>157</v>
      </c>
      <c r="E105" s="43"/>
      <c r="F105" s="236" t="s">
        <v>178</v>
      </c>
      <c r="G105" s="43"/>
      <c r="H105" s="43"/>
      <c r="I105" s="140"/>
      <c r="J105" s="43"/>
      <c r="K105" s="43"/>
      <c r="L105" s="47"/>
      <c r="M105" s="237"/>
      <c r="N105" s="238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157</v>
      </c>
      <c r="AU105" s="19" t="s">
        <v>90</v>
      </c>
    </row>
    <row r="106" s="13" customFormat="1">
      <c r="A106" s="13"/>
      <c r="B106" s="239"/>
      <c r="C106" s="240"/>
      <c r="D106" s="235" t="s">
        <v>159</v>
      </c>
      <c r="E106" s="241" t="s">
        <v>35</v>
      </c>
      <c r="F106" s="242" t="s">
        <v>160</v>
      </c>
      <c r="G106" s="240"/>
      <c r="H106" s="241" t="s">
        <v>35</v>
      </c>
      <c r="I106" s="243"/>
      <c r="J106" s="240"/>
      <c r="K106" s="240"/>
      <c r="L106" s="244"/>
      <c r="M106" s="245"/>
      <c r="N106" s="246"/>
      <c r="O106" s="246"/>
      <c r="P106" s="246"/>
      <c r="Q106" s="246"/>
      <c r="R106" s="246"/>
      <c r="S106" s="246"/>
      <c r="T106" s="24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8" t="s">
        <v>159</v>
      </c>
      <c r="AU106" s="248" t="s">
        <v>90</v>
      </c>
      <c r="AV106" s="13" t="s">
        <v>88</v>
      </c>
      <c r="AW106" s="13" t="s">
        <v>41</v>
      </c>
      <c r="AX106" s="13" t="s">
        <v>80</v>
      </c>
      <c r="AY106" s="248" t="s">
        <v>148</v>
      </c>
    </row>
    <row r="107" s="13" customFormat="1">
      <c r="A107" s="13"/>
      <c r="B107" s="239"/>
      <c r="C107" s="240"/>
      <c r="D107" s="235" t="s">
        <v>159</v>
      </c>
      <c r="E107" s="241" t="s">
        <v>35</v>
      </c>
      <c r="F107" s="242" t="s">
        <v>172</v>
      </c>
      <c r="G107" s="240"/>
      <c r="H107" s="241" t="s">
        <v>35</v>
      </c>
      <c r="I107" s="243"/>
      <c r="J107" s="240"/>
      <c r="K107" s="240"/>
      <c r="L107" s="244"/>
      <c r="M107" s="245"/>
      <c r="N107" s="246"/>
      <c r="O107" s="246"/>
      <c r="P107" s="246"/>
      <c r="Q107" s="246"/>
      <c r="R107" s="246"/>
      <c r="S107" s="246"/>
      <c r="T107" s="24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8" t="s">
        <v>159</v>
      </c>
      <c r="AU107" s="248" t="s">
        <v>90</v>
      </c>
      <c r="AV107" s="13" t="s">
        <v>88</v>
      </c>
      <c r="AW107" s="13" t="s">
        <v>41</v>
      </c>
      <c r="AX107" s="13" t="s">
        <v>80</v>
      </c>
      <c r="AY107" s="248" t="s">
        <v>148</v>
      </c>
    </row>
    <row r="108" s="14" customFormat="1">
      <c r="A108" s="14"/>
      <c r="B108" s="249"/>
      <c r="C108" s="250"/>
      <c r="D108" s="235" t="s">
        <v>159</v>
      </c>
      <c r="E108" s="251" t="s">
        <v>35</v>
      </c>
      <c r="F108" s="252" t="s">
        <v>90</v>
      </c>
      <c r="G108" s="250"/>
      <c r="H108" s="253">
        <v>2</v>
      </c>
      <c r="I108" s="254"/>
      <c r="J108" s="250"/>
      <c r="K108" s="250"/>
      <c r="L108" s="255"/>
      <c r="M108" s="256"/>
      <c r="N108" s="257"/>
      <c r="O108" s="257"/>
      <c r="P108" s="257"/>
      <c r="Q108" s="257"/>
      <c r="R108" s="257"/>
      <c r="S108" s="257"/>
      <c r="T108" s="25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9" t="s">
        <v>159</v>
      </c>
      <c r="AU108" s="259" t="s">
        <v>90</v>
      </c>
      <c r="AV108" s="14" t="s">
        <v>90</v>
      </c>
      <c r="AW108" s="14" t="s">
        <v>41</v>
      </c>
      <c r="AX108" s="14" t="s">
        <v>88</v>
      </c>
      <c r="AY108" s="259" t="s">
        <v>148</v>
      </c>
    </row>
    <row r="109" s="2" customFormat="1" ht="48" customHeight="1">
      <c r="A109" s="41"/>
      <c r="B109" s="42"/>
      <c r="C109" s="222" t="s">
        <v>179</v>
      </c>
      <c r="D109" s="222" t="s">
        <v>150</v>
      </c>
      <c r="E109" s="223" t="s">
        <v>180</v>
      </c>
      <c r="F109" s="224" t="s">
        <v>181</v>
      </c>
      <c r="G109" s="225" t="s">
        <v>182</v>
      </c>
      <c r="H109" s="226">
        <v>2.2000000000000002</v>
      </c>
      <c r="I109" s="227"/>
      <c r="J109" s="228">
        <f>ROUND(I109*H109,1)</f>
        <v>0</v>
      </c>
      <c r="K109" s="224" t="s">
        <v>154</v>
      </c>
      <c r="L109" s="47"/>
      <c r="M109" s="229" t="s">
        <v>35</v>
      </c>
      <c r="N109" s="230" t="s">
        <v>51</v>
      </c>
      <c r="O109" s="87"/>
      <c r="P109" s="231">
        <f>O109*H109</f>
        <v>0</v>
      </c>
      <c r="Q109" s="231">
        <v>0.0086800000000000002</v>
      </c>
      <c r="R109" s="231">
        <f>Q109*H109</f>
        <v>0.019096000000000002</v>
      </c>
      <c r="S109" s="231">
        <v>0</v>
      </c>
      <c r="T109" s="232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33" t="s">
        <v>155</v>
      </c>
      <c r="AT109" s="233" t="s">
        <v>150</v>
      </c>
      <c r="AU109" s="233" t="s">
        <v>90</v>
      </c>
      <c r="AY109" s="19" t="s">
        <v>148</v>
      </c>
      <c r="BE109" s="234">
        <f>IF(N109="základní",J109,0)</f>
        <v>0</v>
      </c>
      <c r="BF109" s="234">
        <f>IF(N109="snížená",J109,0)</f>
        <v>0</v>
      </c>
      <c r="BG109" s="234">
        <f>IF(N109="zákl. přenesená",J109,0)</f>
        <v>0</v>
      </c>
      <c r="BH109" s="234">
        <f>IF(N109="sníž. přenesená",J109,0)</f>
        <v>0</v>
      </c>
      <c r="BI109" s="234">
        <f>IF(N109="nulová",J109,0)</f>
        <v>0</v>
      </c>
      <c r="BJ109" s="19" t="s">
        <v>88</v>
      </c>
      <c r="BK109" s="234">
        <f>ROUND(I109*H109,1)</f>
        <v>0</v>
      </c>
      <c r="BL109" s="19" t="s">
        <v>155</v>
      </c>
      <c r="BM109" s="233" t="s">
        <v>183</v>
      </c>
    </row>
    <row r="110" s="2" customFormat="1">
      <c r="A110" s="41"/>
      <c r="B110" s="42"/>
      <c r="C110" s="43"/>
      <c r="D110" s="235" t="s">
        <v>157</v>
      </c>
      <c r="E110" s="43"/>
      <c r="F110" s="236" t="s">
        <v>184</v>
      </c>
      <c r="G110" s="43"/>
      <c r="H110" s="43"/>
      <c r="I110" s="140"/>
      <c r="J110" s="43"/>
      <c r="K110" s="43"/>
      <c r="L110" s="47"/>
      <c r="M110" s="237"/>
      <c r="N110" s="238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19" t="s">
        <v>157</v>
      </c>
      <c r="AU110" s="19" t="s">
        <v>90</v>
      </c>
    </row>
    <row r="111" s="13" customFormat="1">
      <c r="A111" s="13"/>
      <c r="B111" s="239"/>
      <c r="C111" s="240"/>
      <c r="D111" s="235" t="s">
        <v>159</v>
      </c>
      <c r="E111" s="241" t="s">
        <v>35</v>
      </c>
      <c r="F111" s="242" t="s">
        <v>160</v>
      </c>
      <c r="G111" s="240"/>
      <c r="H111" s="241" t="s">
        <v>35</v>
      </c>
      <c r="I111" s="243"/>
      <c r="J111" s="240"/>
      <c r="K111" s="240"/>
      <c r="L111" s="244"/>
      <c r="M111" s="245"/>
      <c r="N111" s="246"/>
      <c r="O111" s="246"/>
      <c r="P111" s="246"/>
      <c r="Q111" s="246"/>
      <c r="R111" s="246"/>
      <c r="S111" s="246"/>
      <c r="T111" s="24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8" t="s">
        <v>159</v>
      </c>
      <c r="AU111" s="248" t="s">
        <v>90</v>
      </c>
      <c r="AV111" s="13" t="s">
        <v>88</v>
      </c>
      <c r="AW111" s="13" t="s">
        <v>41</v>
      </c>
      <c r="AX111" s="13" t="s">
        <v>80</v>
      </c>
      <c r="AY111" s="248" t="s">
        <v>148</v>
      </c>
    </row>
    <row r="112" s="13" customFormat="1">
      <c r="A112" s="13"/>
      <c r="B112" s="239"/>
      <c r="C112" s="240"/>
      <c r="D112" s="235" t="s">
        <v>159</v>
      </c>
      <c r="E112" s="241" t="s">
        <v>35</v>
      </c>
      <c r="F112" s="242" t="s">
        <v>185</v>
      </c>
      <c r="G112" s="240"/>
      <c r="H112" s="241" t="s">
        <v>35</v>
      </c>
      <c r="I112" s="243"/>
      <c r="J112" s="240"/>
      <c r="K112" s="240"/>
      <c r="L112" s="244"/>
      <c r="M112" s="245"/>
      <c r="N112" s="246"/>
      <c r="O112" s="246"/>
      <c r="P112" s="246"/>
      <c r="Q112" s="246"/>
      <c r="R112" s="246"/>
      <c r="S112" s="246"/>
      <c r="T112" s="24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8" t="s">
        <v>159</v>
      </c>
      <c r="AU112" s="248" t="s">
        <v>90</v>
      </c>
      <c r="AV112" s="13" t="s">
        <v>88</v>
      </c>
      <c r="AW112" s="13" t="s">
        <v>41</v>
      </c>
      <c r="AX112" s="13" t="s">
        <v>80</v>
      </c>
      <c r="AY112" s="248" t="s">
        <v>148</v>
      </c>
    </row>
    <row r="113" s="14" customFormat="1">
      <c r="A113" s="14"/>
      <c r="B113" s="249"/>
      <c r="C113" s="250"/>
      <c r="D113" s="235" t="s">
        <v>159</v>
      </c>
      <c r="E113" s="251" t="s">
        <v>35</v>
      </c>
      <c r="F113" s="252" t="s">
        <v>186</v>
      </c>
      <c r="G113" s="250"/>
      <c r="H113" s="253">
        <v>2.2000000000000002</v>
      </c>
      <c r="I113" s="254"/>
      <c r="J113" s="250"/>
      <c r="K113" s="250"/>
      <c r="L113" s="255"/>
      <c r="M113" s="256"/>
      <c r="N113" s="257"/>
      <c r="O113" s="257"/>
      <c r="P113" s="257"/>
      <c r="Q113" s="257"/>
      <c r="R113" s="257"/>
      <c r="S113" s="257"/>
      <c r="T113" s="25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9" t="s">
        <v>159</v>
      </c>
      <c r="AU113" s="259" t="s">
        <v>90</v>
      </c>
      <c r="AV113" s="14" t="s">
        <v>90</v>
      </c>
      <c r="AW113" s="14" t="s">
        <v>41</v>
      </c>
      <c r="AX113" s="14" t="s">
        <v>88</v>
      </c>
      <c r="AY113" s="259" t="s">
        <v>148</v>
      </c>
    </row>
    <row r="114" s="2" customFormat="1" ht="48" customHeight="1">
      <c r="A114" s="41"/>
      <c r="B114" s="42"/>
      <c r="C114" s="222" t="s">
        <v>187</v>
      </c>
      <c r="D114" s="222" t="s">
        <v>150</v>
      </c>
      <c r="E114" s="223" t="s">
        <v>188</v>
      </c>
      <c r="F114" s="224" t="s">
        <v>189</v>
      </c>
      <c r="G114" s="225" t="s">
        <v>182</v>
      </c>
      <c r="H114" s="226">
        <v>1.1000000000000001</v>
      </c>
      <c r="I114" s="227"/>
      <c r="J114" s="228">
        <f>ROUND(I114*H114,1)</f>
        <v>0</v>
      </c>
      <c r="K114" s="224" t="s">
        <v>154</v>
      </c>
      <c r="L114" s="47"/>
      <c r="M114" s="229" t="s">
        <v>35</v>
      </c>
      <c r="N114" s="230" t="s">
        <v>51</v>
      </c>
      <c r="O114" s="87"/>
      <c r="P114" s="231">
        <f>O114*H114</f>
        <v>0</v>
      </c>
      <c r="Q114" s="231">
        <v>0.036900000000000002</v>
      </c>
      <c r="R114" s="231">
        <f>Q114*H114</f>
        <v>0.040590000000000008</v>
      </c>
      <c r="S114" s="231">
        <v>0</v>
      </c>
      <c r="T114" s="232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33" t="s">
        <v>155</v>
      </c>
      <c r="AT114" s="233" t="s">
        <v>150</v>
      </c>
      <c r="AU114" s="233" t="s">
        <v>90</v>
      </c>
      <c r="AY114" s="19" t="s">
        <v>148</v>
      </c>
      <c r="BE114" s="234">
        <f>IF(N114="základní",J114,0)</f>
        <v>0</v>
      </c>
      <c r="BF114" s="234">
        <f>IF(N114="snížená",J114,0)</f>
        <v>0</v>
      </c>
      <c r="BG114" s="234">
        <f>IF(N114="zákl. přenesená",J114,0)</f>
        <v>0</v>
      </c>
      <c r="BH114" s="234">
        <f>IF(N114="sníž. přenesená",J114,0)</f>
        <v>0</v>
      </c>
      <c r="BI114" s="234">
        <f>IF(N114="nulová",J114,0)</f>
        <v>0</v>
      </c>
      <c r="BJ114" s="19" t="s">
        <v>88</v>
      </c>
      <c r="BK114" s="234">
        <f>ROUND(I114*H114,1)</f>
        <v>0</v>
      </c>
      <c r="BL114" s="19" t="s">
        <v>155</v>
      </c>
      <c r="BM114" s="233" t="s">
        <v>190</v>
      </c>
    </row>
    <row r="115" s="2" customFormat="1">
      <c r="A115" s="41"/>
      <c r="B115" s="42"/>
      <c r="C115" s="43"/>
      <c r="D115" s="235" t="s">
        <v>157</v>
      </c>
      <c r="E115" s="43"/>
      <c r="F115" s="236" t="s">
        <v>184</v>
      </c>
      <c r="G115" s="43"/>
      <c r="H115" s="43"/>
      <c r="I115" s="140"/>
      <c r="J115" s="43"/>
      <c r="K115" s="43"/>
      <c r="L115" s="47"/>
      <c r="M115" s="237"/>
      <c r="N115" s="238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157</v>
      </c>
      <c r="AU115" s="19" t="s">
        <v>90</v>
      </c>
    </row>
    <row r="116" s="13" customFormat="1">
      <c r="A116" s="13"/>
      <c r="B116" s="239"/>
      <c r="C116" s="240"/>
      <c r="D116" s="235" t="s">
        <v>159</v>
      </c>
      <c r="E116" s="241" t="s">
        <v>35</v>
      </c>
      <c r="F116" s="242" t="s">
        <v>160</v>
      </c>
      <c r="G116" s="240"/>
      <c r="H116" s="241" t="s">
        <v>35</v>
      </c>
      <c r="I116" s="243"/>
      <c r="J116" s="240"/>
      <c r="K116" s="240"/>
      <c r="L116" s="244"/>
      <c r="M116" s="245"/>
      <c r="N116" s="246"/>
      <c r="O116" s="246"/>
      <c r="P116" s="246"/>
      <c r="Q116" s="246"/>
      <c r="R116" s="246"/>
      <c r="S116" s="246"/>
      <c r="T116" s="24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8" t="s">
        <v>159</v>
      </c>
      <c r="AU116" s="248" t="s">
        <v>90</v>
      </c>
      <c r="AV116" s="13" t="s">
        <v>88</v>
      </c>
      <c r="AW116" s="13" t="s">
        <v>41</v>
      </c>
      <c r="AX116" s="13" t="s">
        <v>80</v>
      </c>
      <c r="AY116" s="248" t="s">
        <v>148</v>
      </c>
    </row>
    <row r="117" s="13" customFormat="1">
      <c r="A117" s="13"/>
      <c r="B117" s="239"/>
      <c r="C117" s="240"/>
      <c r="D117" s="235" t="s">
        <v>159</v>
      </c>
      <c r="E117" s="241" t="s">
        <v>35</v>
      </c>
      <c r="F117" s="242" t="s">
        <v>191</v>
      </c>
      <c r="G117" s="240"/>
      <c r="H117" s="241" t="s">
        <v>35</v>
      </c>
      <c r="I117" s="243"/>
      <c r="J117" s="240"/>
      <c r="K117" s="240"/>
      <c r="L117" s="244"/>
      <c r="M117" s="245"/>
      <c r="N117" s="246"/>
      <c r="O117" s="246"/>
      <c r="P117" s="246"/>
      <c r="Q117" s="246"/>
      <c r="R117" s="246"/>
      <c r="S117" s="246"/>
      <c r="T117" s="24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8" t="s">
        <v>159</v>
      </c>
      <c r="AU117" s="248" t="s">
        <v>90</v>
      </c>
      <c r="AV117" s="13" t="s">
        <v>88</v>
      </c>
      <c r="AW117" s="13" t="s">
        <v>41</v>
      </c>
      <c r="AX117" s="13" t="s">
        <v>80</v>
      </c>
      <c r="AY117" s="248" t="s">
        <v>148</v>
      </c>
    </row>
    <row r="118" s="14" customFormat="1">
      <c r="A118" s="14"/>
      <c r="B118" s="249"/>
      <c r="C118" s="250"/>
      <c r="D118" s="235" t="s">
        <v>159</v>
      </c>
      <c r="E118" s="251" t="s">
        <v>35</v>
      </c>
      <c r="F118" s="252" t="s">
        <v>192</v>
      </c>
      <c r="G118" s="250"/>
      <c r="H118" s="253">
        <v>1.1000000000000001</v>
      </c>
      <c r="I118" s="254"/>
      <c r="J118" s="250"/>
      <c r="K118" s="250"/>
      <c r="L118" s="255"/>
      <c r="M118" s="256"/>
      <c r="N118" s="257"/>
      <c r="O118" s="257"/>
      <c r="P118" s="257"/>
      <c r="Q118" s="257"/>
      <c r="R118" s="257"/>
      <c r="S118" s="257"/>
      <c r="T118" s="25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9" t="s">
        <v>159</v>
      </c>
      <c r="AU118" s="259" t="s">
        <v>90</v>
      </c>
      <c r="AV118" s="14" t="s">
        <v>90</v>
      </c>
      <c r="AW118" s="14" t="s">
        <v>41</v>
      </c>
      <c r="AX118" s="14" t="s">
        <v>88</v>
      </c>
      <c r="AY118" s="259" t="s">
        <v>148</v>
      </c>
    </row>
    <row r="119" s="2" customFormat="1" ht="48" customHeight="1">
      <c r="A119" s="41"/>
      <c r="B119" s="42"/>
      <c r="C119" s="222" t="s">
        <v>193</v>
      </c>
      <c r="D119" s="222" t="s">
        <v>150</v>
      </c>
      <c r="E119" s="223" t="s">
        <v>194</v>
      </c>
      <c r="F119" s="224" t="s">
        <v>195</v>
      </c>
      <c r="G119" s="225" t="s">
        <v>182</v>
      </c>
      <c r="H119" s="226">
        <v>1.1000000000000001</v>
      </c>
      <c r="I119" s="227"/>
      <c r="J119" s="228">
        <f>ROUND(I119*H119,1)</f>
        <v>0</v>
      </c>
      <c r="K119" s="224" t="s">
        <v>154</v>
      </c>
      <c r="L119" s="47"/>
      <c r="M119" s="229" t="s">
        <v>35</v>
      </c>
      <c r="N119" s="230" t="s">
        <v>51</v>
      </c>
      <c r="O119" s="87"/>
      <c r="P119" s="231">
        <f>O119*H119</f>
        <v>0</v>
      </c>
      <c r="Q119" s="231">
        <v>0.036900000000000002</v>
      </c>
      <c r="R119" s="231">
        <f>Q119*H119</f>
        <v>0.040590000000000008</v>
      </c>
      <c r="S119" s="231">
        <v>0</v>
      </c>
      <c r="T119" s="232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33" t="s">
        <v>155</v>
      </c>
      <c r="AT119" s="233" t="s">
        <v>150</v>
      </c>
      <c r="AU119" s="233" t="s">
        <v>90</v>
      </c>
      <c r="AY119" s="19" t="s">
        <v>148</v>
      </c>
      <c r="BE119" s="234">
        <f>IF(N119="základní",J119,0)</f>
        <v>0</v>
      </c>
      <c r="BF119" s="234">
        <f>IF(N119="snížená",J119,0)</f>
        <v>0</v>
      </c>
      <c r="BG119" s="234">
        <f>IF(N119="zákl. přenesená",J119,0)</f>
        <v>0</v>
      </c>
      <c r="BH119" s="234">
        <f>IF(N119="sníž. přenesená",J119,0)</f>
        <v>0</v>
      </c>
      <c r="BI119" s="234">
        <f>IF(N119="nulová",J119,0)</f>
        <v>0</v>
      </c>
      <c r="BJ119" s="19" t="s">
        <v>88</v>
      </c>
      <c r="BK119" s="234">
        <f>ROUND(I119*H119,1)</f>
        <v>0</v>
      </c>
      <c r="BL119" s="19" t="s">
        <v>155</v>
      </c>
      <c r="BM119" s="233" t="s">
        <v>196</v>
      </c>
    </row>
    <row r="120" s="2" customFormat="1">
      <c r="A120" s="41"/>
      <c r="B120" s="42"/>
      <c r="C120" s="43"/>
      <c r="D120" s="235" t="s">
        <v>157</v>
      </c>
      <c r="E120" s="43"/>
      <c r="F120" s="236" t="s">
        <v>184</v>
      </c>
      <c r="G120" s="43"/>
      <c r="H120" s="43"/>
      <c r="I120" s="140"/>
      <c r="J120" s="43"/>
      <c r="K120" s="43"/>
      <c r="L120" s="47"/>
      <c r="M120" s="237"/>
      <c r="N120" s="238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157</v>
      </c>
      <c r="AU120" s="19" t="s">
        <v>90</v>
      </c>
    </row>
    <row r="121" s="13" customFormat="1">
      <c r="A121" s="13"/>
      <c r="B121" s="239"/>
      <c r="C121" s="240"/>
      <c r="D121" s="235" t="s">
        <v>159</v>
      </c>
      <c r="E121" s="241" t="s">
        <v>35</v>
      </c>
      <c r="F121" s="242" t="s">
        <v>160</v>
      </c>
      <c r="G121" s="240"/>
      <c r="H121" s="241" t="s">
        <v>35</v>
      </c>
      <c r="I121" s="243"/>
      <c r="J121" s="240"/>
      <c r="K121" s="240"/>
      <c r="L121" s="244"/>
      <c r="M121" s="245"/>
      <c r="N121" s="246"/>
      <c r="O121" s="246"/>
      <c r="P121" s="246"/>
      <c r="Q121" s="246"/>
      <c r="R121" s="246"/>
      <c r="S121" s="246"/>
      <c r="T121" s="24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8" t="s">
        <v>159</v>
      </c>
      <c r="AU121" s="248" t="s">
        <v>90</v>
      </c>
      <c r="AV121" s="13" t="s">
        <v>88</v>
      </c>
      <c r="AW121" s="13" t="s">
        <v>41</v>
      </c>
      <c r="AX121" s="13" t="s">
        <v>80</v>
      </c>
      <c r="AY121" s="248" t="s">
        <v>148</v>
      </c>
    </row>
    <row r="122" s="13" customFormat="1">
      <c r="A122" s="13"/>
      <c r="B122" s="239"/>
      <c r="C122" s="240"/>
      <c r="D122" s="235" t="s">
        <v>159</v>
      </c>
      <c r="E122" s="241" t="s">
        <v>35</v>
      </c>
      <c r="F122" s="242" t="s">
        <v>197</v>
      </c>
      <c r="G122" s="240"/>
      <c r="H122" s="241" t="s">
        <v>35</v>
      </c>
      <c r="I122" s="243"/>
      <c r="J122" s="240"/>
      <c r="K122" s="240"/>
      <c r="L122" s="244"/>
      <c r="M122" s="245"/>
      <c r="N122" s="246"/>
      <c r="O122" s="246"/>
      <c r="P122" s="246"/>
      <c r="Q122" s="246"/>
      <c r="R122" s="246"/>
      <c r="S122" s="246"/>
      <c r="T122" s="24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8" t="s">
        <v>159</v>
      </c>
      <c r="AU122" s="248" t="s">
        <v>90</v>
      </c>
      <c r="AV122" s="13" t="s">
        <v>88</v>
      </c>
      <c r="AW122" s="13" t="s">
        <v>41</v>
      </c>
      <c r="AX122" s="13" t="s">
        <v>80</v>
      </c>
      <c r="AY122" s="248" t="s">
        <v>148</v>
      </c>
    </row>
    <row r="123" s="14" customFormat="1">
      <c r="A123" s="14"/>
      <c r="B123" s="249"/>
      <c r="C123" s="250"/>
      <c r="D123" s="235" t="s">
        <v>159</v>
      </c>
      <c r="E123" s="251" t="s">
        <v>35</v>
      </c>
      <c r="F123" s="252" t="s">
        <v>192</v>
      </c>
      <c r="G123" s="250"/>
      <c r="H123" s="253">
        <v>1.1000000000000001</v>
      </c>
      <c r="I123" s="254"/>
      <c r="J123" s="250"/>
      <c r="K123" s="250"/>
      <c r="L123" s="255"/>
      <c r="M123" s="256"/>
      <c r="N123" s="257"/>
      <c r="O123" s="257"/>
      <c r="P123" s="257"/>
      <c r="Q123" s="257"/>
      <c r="R123" s="257"/>
      <c r="S123" s="257"/>
      <c r="T123" s="25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9" t="s">
        <v>159</v>
      </c>
      <c r="AU123" s="259" t="s">
        <v>90</v>
      </c>
      <c r="AV123" s="14" t="s">
        <v>90</v>
      </c>
      <c r="AW123" s="14" t="s">
        <v>41</v>
      </c>
      <c r="AX123" s="14" t="s">
        <v>88</v>
      </c>
      <c r="AY123" s="259" t="s">
        <v>148</v>
      </c>
    </row>
    <row r="124" s="2" customFormat="1" ht="24" customHeight="1">
      <c r="A124" s="41"/>
      <c r="B124" s="42"/>
      <c r="C124" s="222" t="s">
        <v>198</v>
      </c>
      <c r="D124" s="222" t="s">
        <v>150</v>
      </c>
      <c r="E124" s="223" t="s">
        <v>199</v>
      </c>
      <c r="F124" s="224" t="s">
        <v>200</v>
      </c>
      <c r="G124" s="225" t="s">
        <v>182</v>
      </c>
      <c r="H124" s="226">
        <v>73.599999999999994</v>
      </c>
      <c r="I124" s="227"/>
      <c r="J124" s="228">
        <f>ROUND(I124*H124,1)</f>
        <v>0</v>
      </c>
      <c r="K124" s="224" t="s">
        <v>154</v>
      </c>
      <c r="L124" s="47"/>
      <c r="M124" s="229" t="s">
        <v>35</v>
      </c>
      <c r="N124" s="230" t="s">
        <v>51</v>
      </c>
      <c r="O124" s="87"/>
      <c r="P124" s="231">
        <f>O124*H124</f>
        <v>0</v>
      </c>
      <c r="Q124" s="231">
        <v>0.00014999999999999999</v>
      </c>
      <c r="R124" s="231">
        <f>Q124*H124</f>
        <v>0.011039999999999998</v>
      </c>
      <c r="S124" s="231">
        <v>0</v>
      </c>
      <c r="T124" s="232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33" t="s">
        <v>155</v>
      </c>
      <c r="AT124" s="233" t="s">
        <v>150</v>
      </c>
      <c r="AU124" s="233" t="s">
        <v>90</v>
      </c>
      <c r="AY124" s="19" t="s">
        <v>148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9" t="s">
        <v>88</v>
      </c>
      <c r="BK124" s="234">
        <f>ROUND(I124*H124,1)</f>
        <v>0</v>
      </c>
      <c r="BL124" s="19" t="s">
        <v>155</v>
      </c>
      <c r="BM124" s="233" t="s">
        <v>201</v>
      </c>
    </row>
    <row r="125" s="2" customFormat="1">
      <c r="A125" s="41"/>
      <c r="B125" s="42"/>
      <c r="C125" s="43"/>
      <c r="D125" s="235" t="s">
        <v>157</v>
      </c>
      <c r="E125" s="43"/>
      <c r="F125" s="236" t="s">
        <v>202</v>
      </c>
      <c r="G125" s="43"/>
      <c r="H125" s="43"/>
      <c r="I125" s="140"/>
      <c r="J125" s="43"/>
      <c r="K125" s="43"/>
      <c r="L125" s="47"/>
      <c r="M125" s="237"/>
      <c r="N125" s="238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157</v>
      </c>
      <c r="AU125" s="19" t="s">
        <v>90</v>
      </c>
    </row>
    <row r="126" s="13" customFormat="1">
      <c r="A126" s="13"/>
      <c r="B126" s="239"/>
      <c r="C126" s="240"/>
      <c r="D126" s="235" t="s">
        <v>159</v>
      </c>
      <c r="E126" s="241" t="s">
        <v>35</v>
      </c>
      <c r="F126" s="242" t="s">
        <v>160</v>
      </c>
      <c r="G126" s="240"/>
      <c r="H126" s="241" t="s">
        <v>35</v>
      </c>
      <c r="I126" s="243"/>
      <c r="J126" s="240"/>
      <c r="K126" s="240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159</v>
      </c>
      <c r="AU126" s="248" t="s">
        <v>90</v>
      </c>
      <c r="AV126" s="13" t="s">
        <v>88</v>
      </c>
      <c r="AW126" s="13" t="s">
        <v>41</v>
      </c>
      <c r="AX126" s="13" t="s">
        <v>80</v>
      </c>
      <c r="AY126" s="248" t="s">
        <v>148</v>
      </c>
    </row>
    <row r="127" s="14" customFormat="1">
      <c r="A127" s="14"/>
      <c r="B127" s="249"/>
      <c r="C127" s="250"/>
      <c r="D127" s="235" t="s">
        <v>159</v>
      </c>
      <c r="E127" s="251" t="s">
        <v>35</v>
      </c>
      <c r="F127" s="252" t="s">
        <v>203</v>
      </c>
      <c r="G127" s="250"/>
      <c r="H127" s="253">
        <v>73.599999999999994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159</v>
      </c>
      <c r="AU127" s="259" t="s">
        <v>90</v>
      </c>
      <c r="AV127" s="14" t="s">
        <v>90</v>
      </c>
      <c r="AW127" s="14" t="s">
        <v>41</v>
      </c>
      <c r="AX127" s="14" t="s">
        <v>88</v>
      </c>
      <c r="AY127" s="259" t="s">
        <v>148</v>
      </c>
    </row>
    <row r="128" s="2" customFormat="1" ht="24" customHeight="1">
      <c r="A128" s="41"/>
      <c r="B128" s="42"/>
      <c r="C128" s="222" t="s">
        <v>204</v>
      </c>
      <c r="D128" s="222" t="s">
        <v>150</v>
      </c>
      <c r="E128" s="223" t="s">
        <v>205</v>
      </c>
      <c r="F128" s="224" t="s">
        <v>206</v>
      </c>
      <c r="G128" s="225" t="s">
        <v>182</v>
      </c>
      <c r="H128" s="226">
        <v>73.599999999999994</v>
      </c>
      <c r="I128" s="227"/>
      <c r="J128" s="228">
        <f>ROUND(I128*H128,1)</f>
        <v>0</v>
      </c>
      <c r="K128" s="224" t="s">
        <v>154</v>
      </c>
      <c r="L128" s="47"/>
      <c r="M128" s="229" t="s">
        <v>35</v>
      </c>
      <c r="N128" s="230" t="s">
        <v>51</v>
      </c>
      <c r="O128" s="87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33" t="s">
        <v>155</v>
      </c>
      <c r="AT128" s="233" t="s">
        <v>150</v>
      </c>
      <c r="AU128" s="233" t="s">
        <v>90</v>
      </c>
      <c r="AY128" s="19" t="s">
        <v>148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9" t="s">
        <v>88</v>
      </c>
      <c r="BK128" s="234">
        <f>ROUND(I128*H128,1)</f>
        <v>0</v>
      </c>
      <c r="BL128" s="19" t="s">
        <v>155</v>
      </c>
      <c r="BM128" s="233" t="s">
        <v>207</v>
      </c>
    </row>
    <row r="129" s="2" customFormat="1">
      <c r="A129" s="41"/>
      <c r="B129" s="42"/>
      <c r="C129" s="43"/>
      <c r="D129" s="235" t="s">
        <v>157</v>
      </c>
      <c r="E129" s="43"/>
      <c r="F129" s="236" t="s">
        <v>202</v>
      </c>
      <c r="G129" s="43"/>
      <c r="H129" s="43"/>
      <c r="I129" s="140"/>
      <c r="J129" s="43"/>
      <c r="K129" s="43"/>
      <c r="L129" s="47"/>
      <c r="M129" s="237"/>
      <c r="N129" s="238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157</v>
      </c>
      <c r="AU129" s="19" t="s">
        <v>90</v>
      </c>
    </row>
    <row r="130" s="13" customFormat="1">
      <c r="A130" s="13"/>
      <c r="B130" s="239"/>
      <c r="C130" s="240"/>
      <c r="D130" s="235" t="s">
        <v>159</v>
      </c>
      <c r="E130" s="241" t="s">
        <v>35</v>
      </c>
      <c r="F130" s="242" t="s">
        <v>160</v>
      </c>
      <c r="G130" s="240"/>
      <c r="H130" s="241" t="s">
        <v>35</v>
      </c>
      <c r="I130" s="243"/>
      <c r="J130" s="240"/>
      <c r="K130" s="240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159</v>
      </c>
      <c r="AU130" s="248" t="s">
        <v>90</v>
      </c>
      <c r="AV130" s="13" t="s">
        <v>88</v>
      </c>
      <c r="AW130" s="13" t="s">
        <v>41</v>
      </c>
      <c r="AX130" s="13" t="s">
        <v>80</v>
      </c>
      <c r="AY130" s="248" t="s">
        <v>148</v>
      </c>
    </row>
    <row r="131" s="14" customFormat="1">
      <c r="A131" s="14"/>
      <c r="B131" s="249"/>
      <c r="C131" s="250"/>
      <c r="D131" s="235" t="s">
        <v>159</v>
      </c>
      <c r="E131" s="251" t="s">
        <v>35</v>
      </c>
      <c r="F131" s="252" t="s">
        <v>203</v>
      </c>
      <c r="G131" s="250"/>
      <c r="H131" s="253">
        <v>73.599999999999994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159</v>
      </c>
      <c r="AU131" s="259" t="s">
        <v>90</v>
      </c>
      <c r="AV131" s="14" t="s">
        <v>90</v>
      </c>
      <c r="AW131" s="14" t="s">
        <v>41</v>
      </c>
      <c r="AX131" s="14" t="s">
        <v>88</v>
      </c>
      <c r="AY131" s="259" t="s">
        <v>148</v>
      </c>
    </row>
    <row r="132" s="2" customFormat="1" ht="16.5" customHeight="1">
      <c r="A132" s="41"/>
      <c r="B132" s="42"/>
      <c r="C132" s="222" t="s">
        <v>208</v>
      </c>
      <c r="D132" s="222" t="s">
        <v>150</v>
      </c>
      <c r="E132" s="223" t="s">
        <v>209</v>
      </c>
      <c r="F132" s="224" t="s">
        <v>210</v>
      </c>
      <c r="G132" s="225" t="s">
        <v>182</v>
      </c>
      <c r="H132" s="226">
        <v>4</v>
      </c>
      <c r="I132" s="227"/>
      <c r="J132" s="228">
        <f>ROUND(I132*H132,1)</f>
        <v>0</v>
      </c>
      <c r="K132" s="224" t="s">
        <v>154</v>
      </c>
      <c r="L132" s="47"/>
      <c r="M132" s="229" t="s">
        <v>35</v>
      </c>
      <c r="N132" s="230" t="s">
        <v>51</v>
      </c>
      <c r="O132" s="87"/>
      <c r="P132" s="231">
        <f>O132*H132</f>
        <v>0</v>
      </c>
      <c r="Q132" s="231">
        <v>0.00046999999999999999</v>
      </c>
      <c r="R132" s="231">
        <f>Q132*H132</f>
        <v>0.0018799999999999999</v>
      </c>
      <c r="S132" s="231">
        <v>0</v>
      </c>
      <c r="T132" s="232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33" t="s">
        <v>155</v>
      </c>
      <c r="AT132" s="233" t="s">
        <v>150</v>
      </c>
      <c r="AU132" s="233" t="s">
        <v>90</v>
      </c>
      <c r="AY132" s="19" t="s">
        <v>148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9" t="s">
        <v>88</v>
      </c>
      <c r="BK132" s="234">
        <f>ROUND(I132*H132,1)</f>
        <v>0</v>
      </c>
      <c r="BL132" s="19" t="s">
        <v>155</v>
      </c>
      <c r="BM132" s="233" t="s">
        <v>211</v>
      </c>
    </row>
    <row r="133" s="2" customFormat="1">
      <c r="A133" s="41"/>
      <c r="B133" s="42"/>
      <c r="C133" s="43"/>
      <c r="D133" s="235" t="s">
        <v>157</v>
      </c>
      <c r="E133" s="43"/>
      <c r="F133" s="236" t="s">
        <v>202</v>
      </c>
      <c r="G133" s="43"/>
      <c r="H133" s="43"/>
      <c r="I133" s="140"/>
      <c r="J133" s="43"/>
      <c r="K133" s="43"/>
      <c r="L133" s="47"/>
      <c r="M133" s="237"/>
      <c r="N133" s="238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157</v>
      </c>
      <c r="AU133" s="19" t="s">
        <v>90</v>
      </c>
    </row>
    <row r="134" s="13" customFormat="1">
      <c r="A134" s="13"/>
      <c r="B134" s="239"/>
      <c r="C134" s="240"/>
      <c r="D134" s="235" t="s">
        <v>159</v>
      </c>
      <c r="E134" s="241" t="s">
        <v>35</v>
      </c>
      <c r="F134" s="242" t="s">
        <v>160</v>
      </c>
      <c r="G134" s="240"/>
      <c r="H134" s="241" t="s">
        <v>35</v>
      </c>
      <c r="I134" s="243"/>
      <c r="J134" s="240"/>
      <c r="K134" s="240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159</v>
      </c>
      <c r="AU134" s="248" t="s">
        <v>90</v>
      </c>
      <c r="AV134" s="13" t="s">
        <v>88</v>
      </c>
      <c r="AW134" s="13" t="s">
        <v>41</v>
      </c>
      <c r="AX134" s="13" t="s">
        <v>80</v>
      </c>
      <c r="AY134" s="248" t="s">
        <v>148</v>
      </c>
    </row>
    <row r="135" s="14" customFormat="1">
      <c r="A135" s="14"/>
      <c r="B135" s="249"/>
      <c r="C135" s="250"/>
      <c r="D135" s="235" t="s">
        <v>159</v>
      </c>
      <c r="E135" s="251" t="s">
        <v>35</v>
      </c>
      <c r="F135" s="252" t="s">
        <v>155</v>
      </c>
      <c r="G135" s="250"/>
      <c r="H135" s="253">
        <v>4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159</v>
      </c>
      <c r="AU135" s="259" t="s">
        <v>90</v>
      </c>
      <c r="AV135" s="14" t="s">
        <v>90</v>
      </c>
      <c r="AW135" s="14" t="s">
        <v>41</v>
      </c>
      <c r="AX135" s="14" t="s">
        <v>88</v>
      </c>
      <c r="AY135" s="259" t="s">
        <v>148</v>
      </c>
    </row>
    <row r="136" s="2" customFormat="1" ht="16.5" customHeight="1">
      <c r="A136" s="41"/>
      <c r="B136" s="42"/>
      <c r="C136" s="222" t="s">
        <v>212</v>
      </c>
      <c r="D136" s="222" t="s">
        <v>150</v>
      </c>
      <c r="E136" s="223" t="s">
        <v>213</v>
      </c>
      <c r="F136" s="224" t="s">
        <v>214</v>
      </c>
      <c r="G136" s="225" t="s">
        <v>182</v>
      </c>
      <c r="H136" s="226">
        <v>4</v>
      </c>
      <c r="I136" s="227"/>
      <c r="J136" s="228">
        <f>ROUND(I136*H136,1)</f>
        <v>0</v>
      </c>
      <c r="K136" s="224" t="s">
        <v>154</v>
      </c>
      <c r="L136" s="47"/>
      <c r="M136" s="229" t="s">
        <v>35</v>
      </c>
      <c r="N136" s="230" t="s">
        <v>51</v>
      </c>
      <c r="O136" s="87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33" t="s">
        <v>155</v>
      </c>
      <c r="AT136" s="233" t="s">
        <v>150</v>
      </c>
      <c r="AU136" s="233" t="s">
        <v>90</v>
      </c>
      <c r="AY136" s="19" t="s">
        <v>148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9" t="s">
        <v>88</v>
      </c>
      <c r="BK136" s="234">
        <f>ROUND(I136*H136,1)</f>
        <v>0</v>
      </c>
      <c r="BL136" s="19" t="s">
        <v>155</v>
      </c>
      <c r="BM136" s="233" t="s">
        <v>215</v>
      </c>
    </row>
    <row r="137" s="2" customFormat="1">
      <c r="A137" s="41"/>
      <c r="B137" s="42"/>
      <c r="C137" s="43"/>
      <c r="D137" s="235" t="s">
        <v>157</v>
      </c>
      <c r="E137" s="43"/>
      <c r="F137" s="236" t="s">
        <v>202</v>
      </c>
      <c r="G137" s="43"/>
      <c r="H137" s="43"/>
      <c r="I137" s="140"/>
      <c r="J137" s="43"/>
      <c r="K137" s="43"/>
      <c r="L137" s="47"/>
      <c r="M137" s="237"/>
      <c r="N137" s="238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19" t="s">
        <v>157</v>
      </c>
      <c r="AU137" s="19" t="s">
        <v>90</v>
      </c>
    </row>
    <row r="138" s="13" customFormat="1">
      <c r="A138" s="13"/>
      <c r="B138" s="239"/>
      <c r="C138" s="240"/>
      <c r="D138" s="235" t="s">
        <v>159</v>
      </c>
      <c r="E138" s="241" t="s">
        <v>35</v>
      </c>
      <c r="F138" s="242" t="s">
        <v>160</v>
      </c>
      <c r="G138" s="240"/>
      <c r="H138" s="241" t="s">
        <v>35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159</v>
      </c>
      <c r="AU138" s="248" t="s">
        <v>90</v>
      </c>
      <c r="AV138" s="13" t="s">
        <v>88</v>
      </c>
      <c r="AW138" s="13" t="s">
        <v>41</v>
      </c>
      <c r="AX138" s="13" t="s">
        <v>80</v>
      </c>
      <c r="AY138" s="248" t="s">
        <v>148</v>
      </c>
    </row>
    <row r="139" s="14" customFormat="1">
      <c r="A139" s="14"/>
      <c r="B139" s="249"/>
      <c r="C139" s="250"/>
      <c r="D139" s="235" t="s">
        <v>159</v>
      </c>
      <c r="E139" s="251" t="s">
        <v>35</v>
      </c>
      <c r="F139" s="252" t="s">
        <v>155</v>
      </c>
      <c r="G139" s="250"/>
      <c r="H139" s="253">
        <v>4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159</v>
      </c>
      <c r="AU139" s="259" t="s">
        <v>90</v>
      </c>
      <c r="AV139" s="14" t="s">
        <v>90</v>
      </c>
      <c r="AW139" s="14" t="s">
        <v>41</v>
      </c>
      <c r="AX139" s="14" t="s">
        <v>88</v>
      </c>
      <c r="AY139" s="259" t="s">
        <v>148</v>
      </c>
    </row>
    <row r="140" s="2" customFormat="1" ht="24" customHeight="1">
      <c r="A140" s="41"/>
      <c r="B140" s="42"/>
      <c r="C140" s="222" t="s">
        <v>216</v>
      </c>
      <c r="D140" s="222" t="s">
        <v>150</v>
      </c>
      <c r="E140" s="223" t="s">
        <v>217</v>
      </c>
      <c r="F140" s="224" t="s">
        <v>218</v>
      </c>
      <c r="G140" s="225" t="s">
        <v>219</v>
      </c>
      <c r="H140" s="226">
        <v>3.8450000000000002</v>
      </c>
      <c r="I140" s="227"/>
      <c r="J140" s="228">
        <f>ROUND(I140*H140,1)</f>
        <v>0</v>
      </c>
      <c r="K140" s="224" t="s">
        <v>154</v>
      </c>
      <c r="L140" s="47"/>
      <c r="M140" s="229" t="s">
        <v>35</v>
      </c>
      <c r="N140" s="230" t="s">
        <v>51</v>
      </c>
      <c r="O140" s="87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33" t="s">
        <v>155</v>
      </c>
      <c r="AT140" s="233" t="s">
        <v>150</v>
      </c>
      <c r="AU140" s="233" t="s">
        <v>90</v>
      </c>
      <c r="AY140" s="19" t="s">
        <v>148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9" t="s">
        <v>88</v>
      </c>
      <c r="BK140" s="234">
        <f>ROUND(I140*H140,1)</f>
        <v>0</v>
      </c>
      <c r="BL140" s="19" t="s">
        <v>155</v>
      </c>
      <c r="BM140" s="233" t="s">
        <v>220</v>
      </c>
    </row>
    <row r="141" s="2" customFormat="1">
      <c r="A141" s="41"/>
      <c r="B141" s="42"/>
      <c r="C141" s="43"/>
      <c r="D141" s="235" t="s">
        <v>157</v>
      </c>
      <c r="E141" s="43"/>
      <c r="F141" s="236" t="s">
        <v>221</v>
      </c>
      <c r="G141" s="43"/>
      <c r="H141" s="43"/>
      <c r="I141" s="140"/>
      <c r="J141" s="43"/>
      <c r="K141" s="43"/>
      <c r="L141" s="47"/>
      <c r="M141" s="237"/>
      <c r="N141" s="238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157</v>
      </c>
      <c r="AU141" s="19" t="s">
        <v>90</v>
      </c>
    </row>
    <row r="142" s="13" customFormat="1">
      <c r="A142" s="13"/>
      <c r="B142" s="239"/>
      <c r="C142" s="240"/>
      <c r="D142" s="235" t="s">
        <v>159</v>
      </c>
      <c r="E142" s="241" t="s">
        <v>35</v>
      </c>
      <c r="F142" s="242" t="s">
        <v>160</v>
      </c>
      <c r="G142" s="240"/>
      <c r="H142" s="241" t="s">
        <v>35</v>
      </c>
      <c r="I142" s="243"/>
      <c r="J142" s="240"/>
      <c r="K142" s="240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159</v>
      </c>
      <c r="AU142" s="248" t="s">
        <v>90</v>
      </c>
      <c r="AV142" s="13" t="s">
        <v>88</v>
      </c>
      <c r="AW142" s="13" t="s">
        <v>41</v>
      </c>
      <c r="AX142" s="13" t="s">
        <v>80</v>
      </c>
      <c r="AY142" s="248" t="s">
        <v>148</v>
      </c>
    </row>
    <row r="143" s="14" customFormat="1">
      <c r="A143" s="14"/>
      <c r="B143" s="249"/>
      <c r="C143" s="250"/>
      <c r="D143" s="235" t="s">
        <v>159</v>
      </c>
      <c r="E143" s="251" t="s">
        <v>35</v>
      </c>
      <c r="F143" s="252" t="s">
        <v>222</v>
      </c>
      <c r="G143" s="250"/>
      <c r="H143" s="253">
        <v>3.8450000000000002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159</v>
      </c>
      <c r="AU143" s="259" t="s">
        <v>90</v>
      </c>
      <c r="AV143" s="14" t="s">
        <v>90</v>
      </c>
      <c r="AW143" s="14" t="s">
        <v>41</v>
      </c>
      <c r="AX143" s="14" t="s">
        <v>88</v>
      </c>
      <c r="AY143" s="259" t="s">
        <v>148</v>
      </c>
    </row>
    <row r="144" s="2" customFormat="1" ht="24" customHeight="1">
      <c r="A144" s="41"/>
      <c r="B144" s="42"/>
      <c r="C144" s="222" t="s">
        <v>223</v>
      </c>
      <c r="D144" s="222" t="s">
        <v>150</v>
      </c>
      <c r="E144" s="223" t="s">
        <v>224</v>
      </c>
      <c r="F144" s="224" t="s">
        <v>225</v>
      </c>
      <c r="G144" s="225" t="s">
        <v>219</v>
      </c>
      <c r="H144" s="226">
        <v>25.245000000000001</v>
      </c>
      <c r="I144" s="227"/>
      <c r="J144" s="228">
        <f>ROUND(I144*H144,1)</f>
        <v>0</v>
      </c>
      <c r="K144" s="224" t="s">
        <v>154</v>
      </c>
      <c r="L144" s="47"/>
      <c r="M144" s="229" t="s">
        <v>35</v>
      </c>
      <c r="N144" s="230" t="s">
        <v>51</v>
      </c>
      <c r="O144" s="87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33" t="s">
        <v>155</v>
      </c>
      <c r="AT144" s="233" t="s">
        <v>150</v>
      </c>
      <c r="AU144" s="233" t="s">
        <v>90</v>
      </c>
      <c r="AY144" s="19" t="s">
        <v>148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9" t="s">
        <v>88</v>
      </c>
      <c r="BK144" s="234">
        <f>ROUND(I144*H144,1)</f>
        <v>0</v>
      </c>
      <c r="BL144" s="19" t="s">
        <v>155</v>
      </c>
      <c r="BM144" s="233" t="s">
        <v>226</v>
      </c>
    </row>
    <row r="145" s="2" customFormat="1">
      <c r="A145" s="41"/>
      <c r="B145" s="42"/>
      <c r="C145" s="43"/>
      <c r="D145" s="235" t="s">
        <v>157</v>
      </c>
      <c r="E145" s="43"/>
      <c r="F145" s="236" t="s">
        <v>227</v>
      </c>
      <c r="G145" s="43"/>
      <c r="H145" s="43"/>
      <c r="I145" s="140"/>
      <c r="J145" s="43"/>
      <c r="K145" s="43"/>
      <c r="L145" s="47"/>
      <c r="M145" s="237"/>
      <c r="N145" s="238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157</v>
      </c>
      <c r="AU145" s="19" t="s">
        <v>90</v>
      </c>
    </row>
    <row r="146" s="13" customFormat="1">
      <c r="A146" s="13"/>
      <c r="B146" s="239"/>
      <c r="C146" s="240"/>
      <c r="D146" s="235" t="s">
        <v>159</v>
      </c>
      <c r="E146" s="241" t="s">
        <v>35</v>
      </c>
      <c r="F146" s="242" t="s">
        <v>160</v>
      </c>
      <c r="G146" s="240"/>
      <c r="H146" s="241" t="s">
        <v>35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159</v>
      </c>
      <c r="AU146" s="248" t="s">
        <v>90</v>
      </c>
      <c r="AV146" s="13" t="s">
        <v>88</v>
      </c>
      <c r="AW146" s="13" t="s">
        <v>41</v>
      </c>
      <c r="AX146" s="13" t="s">
        <v>80</v>
      </c>
      <c r="AY146" s="248" t="s">
        <v>148</v>
      </c>
    </row>
    <row r="147" s="13" customFormat="1">
      <c r="A147" s="13"/>
      <c r="B147" s="239"/>
      <c r="C147" s="240"/>
      <c r="D147" s="235" t="s">
        <v>159</v>
      </c>
      <c r="E147" s="241" t="s">
        <v>35</v>
      </c>
      <c r="F147" s="242" t="s">
        <v>185</v>
      </c>
      <c r="G147" s="240"/>
      <c r="H147" s="241" t="s">
        <v>35</v>
      </c>
      <c r="I147" s="243"/>
      <c r="J147" s="240"/>
      <c r="K147" s="240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159</v>
      </c>
      <c r="AU147" s="248" t="s">
        <v>90</v>
      </c>
      <c r="AV147" s="13" t="s">
        <v>88</v>
      </c>
      <c r="AW147" s="13" t="s">
        <v>41</v>
      </c>
      <c r="AX147" s="13" t="s">
        <v>80</v>
      </c>
      <c r="AY147" s="248" t="s">
        <v>148</v>
      </c>
    </row>
    <row r="148" s="14" customFormat="1">
      <c r="A148" s="14"/>
      <c r="B148" s="249"/>
      <c r="C148" s="250"/>
      <c r="D148" s="235" t="s">
        <v>159</v>
      </c>
      <c r="E148" s="251" t="s">
        <v>35</v>
      </c>
      <c r="F148" s="252" t="s">
        <v>228</v>
      </c>
      <c r="G148" s="250"/>
      <c r="H148" s="253">
        <v>6.9299999999999997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159</v>
      </c>
      <c r="AU148" s="259" t="s">
        <v>90</v>
      </c>
      <c r="AV148" s="14" t="s">
        <v>90</v>
      </c>
      <c r="AW148" s="14" t="s">
        <v>41</v>
      </c>
      <c r="AX148" s="14" t="s">
        <v>80</v>
      </c>
      <c r="AY148" s="259" t="s">
        <v>148</v>
      </c>
    </row>
    <row r="149" s="14" customFormat="1">
      <c r="A149" s="14"/>
      <c r="B149" s="249"/>
      <c r="C149" s="250"/>
      <c r="D149" s="235" t="s">
        <v>159</v>
      </c>
      <c r="E149" s="251" t="s">
        <v>35</v>
      </c>
      <c r="F149" s="252" t="s">
        <v>229</v>
      </c>
      <c r="G149" s="250"/>
      <c r="H149" s="253">
        <v>5.9400000000000004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159</v>
      </c>
      <c r="AU149" s="259" t="s">
        <v>90</v>
      </c>
      <c r="AV149" s="14" t="s">
        <v>90</v>
      </c>
      <c r="AW149" s="14" t="s">
        <v>41</v>
      </c>
      <c r="AX149" s="14" t="s">
        <v>80</v>
      </c>
      <c r="AY149" s="259" t="s">
        <v>148</v>
      </c>
    </row>
    <row r="150" s="13" customFormat="1">
      <c r="A150" s="13"/>
      <c r="B150" s="239"/>
      <c r="C150" s="240"/>
      <c r="D150" s="235" t="s">
        <v>159</v>
      </c>
      <c r="E150" s="241" t="s">
        <v>35</v>
      </c>
      <c r="F150" s="242" t="s">
        <v>197</v>
      </c>
      <c r="G150" s="240"/>
      <c r="H150" s="241" t="s">
        <v>35</v>
      </c>
      <c r="I150" s="243"/>
      <c r="J150" s="240"/>
      <c r="K150" s="240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159</v>
      </c>
      <c r="AU150" s="248" t="s">
        <v>90</v>
      </c>
      <c r="AV150" s="13" t="s">
        <v>88</v>
      </c>
      <c r="AW150" s="13" t="s">
        <v>41</v>
      </c>
      <c r="AX150" s="13" t="s">
        <v>80</v>
      </c>
      <c r="AY150" s="248" t="s">
        <v>148</v>
      </c>
    </row>
    <row r="151" s="14" customFormat="1">
      <c r="A151" s="14"/>
      <c r="B151" s="249"/>
      <c r="C151" s="250"/>
      <c r="D151" s="235" t="s">
        <v>159</v>
      </c>
      <c r="E151" s="251" t="s">
        <v>35</v>
      </c>
      <c r="F151" s="252" t="s">
        <v>230</v>
      </c>
      <c r="G151" s="250"/>
      <c r="H151" s="253">
        <v>6.7649999999999997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159</v>
      </c>
      <c r="AU151" s="259" t="s">
        <v>90</v>
      </c>
      <c r="AV151" s="14" t="s">
        <v>90</v>
      </c>
      <c r="AW151" s="14" t="s">
        <v>41</v>
      </c>
      <c r="AX151" s="14" t="s">
        <v>80</v>
      </c>
      <c r="AY151" s="259" t="s">
        <v>148</v>
      </c>
    </row>
    <row r="152" s="13" customFormat="1">
      <c r="A152" s="13"/>
      <c r="B152" s="239"/>
      <c r="C152" s="240"/>
      <c r="D152" s="235" t="s">
        <v>159</v>
      </c>
      <c r="E152" s="241" t="s">
        <v>35</v>
      </c>
      <c r="F152" s="242" t="s">
        <v>191</v>
      </c>
      <c r="G152" s="240"/>
      <c r="H152" s="241" t="s">
        <v>35</v>
      </c>
      <c r="I152" s="243"/>
      <c r="J152" s="240"/>
      <c r="K152" s="240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159</v>
      </c>
      <c r="AU152" s="248" t="s">
        <v>90</v>
      </c>
      <c r="AV152" s="13" t="s">
        <v>88</v>
      </c>
      <c r="AW152" s="13" t="s">
        <v>41</v>
      </c>
      <c r="AX152" s="13" t="s">
        <v>80</v>
      </c>
      <c r="AY152" s="248" t="s">
        <v>148</v>
      </c>
    </row>
    <row r="153" s="14" customFormat="1">
      <c r="A153" s="14"/>
      <c r="B153" s="249"/>
      <c r="C153" s="250"/>
      <c r="D153" s="235" t="s">
        <v>159</v>
      </c>
      <c r="E153" s="251" t="s">
        <v>35</v>
      </c>
      <c r="F153" s="252" t="s">
        <v>231</v>
      </c>
      <c r="G153" s="250"/>
      <c r="H153" s="253">
        <v>5.6100000000000003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159</v>
      </c>
      <c r="AU153" s="259" t="s">
        <v>90</v>
      </c>
      <c r="AV153" s="14" t="s">
        <v>90</v>
      </c>
      <c r="AW153" s="14" t="s">
        <v>41</v>
      </c>
      <c r="AX153" s="14" t="s">
        <v>80</v>
      </c>
      <c r="AY153" s="259" t="s">
        <v>148</v>
      </c>
    </row>
    <row r="154" s="15" customFormat="1">
      <c r="A154" s="15"/>
      <c r="B154" s="260"/>
      <c r="C154" s="261"/>
      <c r="D154" s="235" t="s">
        <v>159</v>
      </c>
      <c r="E154" s="262" t="s">
        <v>35</v>
      </c>
      <c r="F154" s="263" t="s">
        <v>232</v>
      </c>
      <c r="G154" s="261"/>
      <c r="H154" s="264">
        <v>25.245000000000001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0" t="s">
        <v>159</v>
      </c>
      <c r="AU154" s="270" t="s">
        <v>90</v>
      </c>
      <c r="AV154" s="15" t="s">
        <v>155</v>
      </c>
      <c r="AW154" s="15" t="s">
        <v>41</v>
      </c>
      <c r="AX154" s="15" t="s">
        <v>88</v>
      </c>
      <c r="AY154" s="270" t="s">
        <v>148</v>
      </c>
    </row>
    <row r="155" s="2" customFormat="1" ht="24" customHeight="1">
      <c r="A155" s="41"/>
      <c r="B155" s="42"/>
      <c r="C155" s="222" t="s">
        <v>233</v>
      </c>
      <c r="D155" s="222" t="s">
        <v>150</v>
      </c>
      <c r="E155" s="223" t="s">
        <v>234</v>
      </c>
      <c r="F155" s="224" t="s">
        <v>235</v>
      </c>
      <c r="G155" s="225" t="s">
        <v>219</v>
      </c>
      <c r="H155" s="226">
        <v>27.469999999999999</v>
      </c>
      <c r="I155" s="227"/>
      <c r="J155" s="228">
        <f>ROUND(I155*H155,1)</f>
        <v>0</v>
      </c>
      <c r="K155" s="224" t="s">
        <v>154</v>
      </c>
      <c r="L155" s="47"/>
      <c r="M155" s="229" t="s">
        <v>35</v>
      </c>
      <c r="N155" s="230" t="s">
        <v>51</v>
      </c>
      <c r="O155" s="87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33" t="s">
        <v>155</v>
      </c>
      <c r="AT155" s="233" t="s">
        <v>150</v>
      </c>
      <c r="AU155" s="233" t="s">
        <v>90</v>
      </c>
      <c r="AY155" s="19" t="s">
        <v>148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9" t="s">
        <v>88</v>
      </c>
      <c r="BK155" s="234">
        <f>ROUND(I155*H155,1)</f>
        <v>0</v>
      </c>
      <c r="BL155" s="19" t="s">
        <v>155</v>
      </c>
      <c r="BM155" s="233" t="s">
        <v>236</v>
      </c>
    </row>
    <row r="156" s="2" customFormat="1">
      <c r="A156" s="41"/>
      <c r="B156" s="42"/>
      <c r="C156" s="43"/>
      <c r="D156" s="235" t="s">
        <v>157</v>
      </c>
      <c r="E156" s="43"/>
      <c r="F156" s="236" t="s">
        <v>237</v>
      </c>
      <c r="G156" s="43"/>
      <c r="H156" s="43"/>
      <c r="I156" s="140"/>
      <c r="J156" s="43"/>
      <c r="K156" s="43"/>
      <c r="L156" s="47"/>
      <c r="M156" s="237"/>
      <c r="N156" s="238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19" t="s">
        <v>157</v>
      </c>
      <c r="AU156" s="19" t="s">
        <v>90</v>
      </c>
    </row>
    <row r="157" s="13" customFormat="1">
      <c r="A157" s="13"/>
      <c r="B157" s="239"/>
      <c r="C157" s="240"/>
      <c r="D157" s="235" t="s">
        <v>159</v>
      </c>
      <c r="E157" s="241" t="s">
        <v>35</v>
      </c>
      <c r="F157" s="242" t="s">
        <v>160</v>
      </c>
      <c r="G157" s="240"/>
      <c r="H157" s="241" t="s">
        <v>35</v>
      </c>
      <c r="I157" s="243"/>
      <c r="J157" s="240"/>
      <c r="K157" s="240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159</v>
      </c>
      <c r="AU157" s="248" t="s">
        <v>90</v>
      </c>
      <c r="AV157" s="13" t="s">
        <v>88</v>
      </c>
      <c r="AW157" s="13" t="s">
        <v>41</v>
      </c>
      <c r="AX157" s="13" t="s">
        <v>80</v>
      </c>
      <c r="AY157" s="248" t="s">
        <v>148</v>
      </c>
    </row>
    <row r="158" s="13" customFormat="1">
      <c r="A158" s="13"/>
      <c r="B158" s="239"/>
      <c r="C158" s="240"/>
      <c r="D158" s="235" t="s">
        <v>159</v>
      </c>
      <c r="E158" s="241" t="s">
        <v>35</v>
      </c>
      <c r="F158" s="242" t="s">
        <v>238</v>
      </c>
      <c r="G158" s="240"/>
      <c r="H158" s="241" t="s">
        <v>35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159</v>
      </c>
      <c r="AU158" s="248" t="s">
        <v>90</v>
      </c>
      <c r="AV158" s="13" t="s">
        <v>88</v>
      </c>
      <c r="AW158" s="13" t="s">
        <v>41</v>
      </c>
      <c r="AX158" s="13" t="s">
        <v>80</v>
      </c>
      <c r="AY158" s="248" t="s">
        <v>148</v>
      </c>
    </row>
    <row r="159" s="14" customFormat="1">
      <c r="A159" s="14"/>
      <c r="B159" s="249"/>
      <c r="C159" s="250"/>
      <c r="D159" s="235" t="s">
        <v>159</v>
      </c>
      <c r="E159" s="251" t="s">
        <v>35</v>
      </c>
      <c r="F159" s="252" t="s">
        <v>239</v>
      </c>
      <c r="G159" s="250"/>
      <c r="H159" s="253">
        <v>25.494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159</v>
      </c>
      <c r="AU159" s="259" t="s">
        <v>90</v>
      </c>
      <c r="AV159" s="14" t="s">
        <v>90</v>
      </c>
      <c r="AW159" s="14" t="s">
        <v>41</v>
      </c>
      <c r="AX159" s="14" t="s">
        <v>80</v>
      </c>
      <c r="AY159" s="259" t="s">
        <v>148</v>
      </c>
    </row>
    <row r="160" s="13" customFormat="1">
      <c r="A160" s="13"/>
      <c r="B160" s="239"/>
      <c r="C160" s="240"/>
      <c r="D160" s="235" t="s">
        <v>159</v>
      </c>
      <c r="E160" s="241" t="s">
        <v>35</v>
      </c>
      <c r="F160" s="242" t="s">
        <v>240</v>
      </c>
      <c r="G160" s="240"/>
      <c r="H160" s="241" t="s">
        <v>35</v>
      </c>
      <c r="I160" s="243"/>
      <c r="J160" s="240"/>
      <c r="K160" s="240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159</v>
      </c>
      <c r="AU160" s="248" t="s">
        <v>90</v>
      </c>
      <c r="AV160" s="13" t="s">
        <v>88</v>
      </c>
      <c r="AW160" s="13" t="s">
        <v>41</v>
      </c>
      <c r="AX160" s="13" t="s">
        <v>80</v>
      </c>
      <c r="AY160" s="248" t="s">
        <v>148</v>
      </c>
    </row>
    <row r="161" s="14" customFormat="1">
      <c r="A161" s="14"/>
      <c r="B161" s="249"/>
      <c r="C161" s="250"/>
      <c r="D161" s="235" t="s">
        <v>159</v>
      </c>
      <c r="E161" s="251" t="s">
        <v>35</v>
      </c>
      <c r="F161" s="252" t="s">
        <v>241</v>
      </c>
      <c r="G161" s="250"/>
      <c r="H161" s="253">
        <v>-5.5430000000000001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159</v>
      </c>
      <c r="AU161" s="259" t="s">
        <v>90</v>
      </c>
      <c r="AV161" s="14" t="s">
        <v>90</v>
      </c>
      <c r="AW161" s="14" t="s">
        <v>41</v>
      </c>
      <c r="AX161" s="14" t="s">
        <v>80</v>
      </c>
      <c r="AY161" s="259" t="s">
        <v>148</v>
      </c>
    </row>
    <row r="162" s="16" customFormat="1">
      <c r="A162" s="16"/>
      <c r="B162" s="271"/>
      <c r="C162" s="272"/>
      <c r="D162" s="235" t="s">
        <v>159</v>
      </c>
      <c r="E162" s="273" t="s">
        <v>242</v>
      </c>
      <c r="F162" s="274" t="s">
        <v>243</v>
      </c>
      <c r="G162" s="272"/>
      <c r="H162" s="275">
        <v>19.951000000000001</v>
      </c>
      <c r="I162" s="276"/>
      <c r="J162" s="272"/>
      <c r="K162" s="272"/>
      <c r="L162" s="277"/>
      <c r="M162" s="278"/>
      <c r="N162" s="279"/>
      <c r="O162" s="279"/>
      <c r="P162" s="279"/>
      <c r="Q162" s="279"/>
      <c r="R162" s="279"/>
      <c r="S162" s="279"/>
      <c r="T162" s="280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81" t="s">
        <v>159</v>
      </c>
      <c r="AU162" s="281" t="s">
        <v>90</v>
      </c>
      <c r="AV162" s="16" t="s">
        <v>166</v>
      </c>
      <c r="AW162" s="16" t="s">
        <v>41</v>
      </c>
      <c r="AX162" s="16" t="s">
        <v>80</v>
      </c>
      <c r="AY162" s="281" t="s">
        <v>148</v>
      </c>
    </row>
    <row r="163" s="13" customFormat="1">
      <c r="A163" s="13"/>
      <c r="B163" s="239"/>
      <c r="C163" s="240"/>
      <c r="D163" s="235" t="s">
        <v>159</v>
      </c>
      <c r="E163" s="241" t="s">
        <v>35</v>
      </c>
      <c r="F163" s="242" t="s">
        <v>244</v>
      </c>
      <c r="G163" s="240"/>
      <c r="H163" s="241" t="s">
        <v>35</v>
      </c>
      <c r="I163" s="243"/>
      <c r="J163" s="240"/>
      <c r="K163" s="240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159</v>
      </c>
      <c r="AU163" s="248" t="s">
        <v>90</v>
      </c>
      <c r="AV163" s="13" t="s">
        <v>88</v>
      </c>
      <c r="AW163" s="13" t="s">
        <v>41</v>
      </c>
      <c r="AX163" s="13" t="s">
        <v>80</v>
      </c>
      <c r="AY163" s="248" t="s">
        <v>148</v>
      </c>
    </row>
    <row r="164" s="14" customFormat="1">
      <c r="A164" s="14"/>
      <c r="B164" s="249"/>
      <c r="C164" s="250"/>
      <c r="D164" s="235" t="s">
        <v>159</v>
      </c>
      <c r="E164" s="251" t="s">
        <v>35</v>
      </c>
      <c r="F164" s="252" t="s">
        <v>245</v>
      </c>
      <c r="G164" s="250"/>
      <c r="H164" s="253">
        <v>40.655999999999999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159</v>
      </c>
      <c r="AU164" s="259" t="s">
        <v>90</v>
      </c>
      <c r="AV164" s="14" t="s">
        <v>90</v>
      </c>
      <c r="AW164" s="14" t="s">
        <v>41</v>
      </c>
      <c r="AX164" s="14" t="s">
        <v>80</v>
      </c>
      <c r="AY164" s="259" t="s">
        <v>148</v>
      </c>
    </row>
    <row r="165" s="14" customFormat="1">
      <c r="A165" s="14"/>
      <c r="B165" s="249"/>
      <c r="C165" s="250"/>
      <c r="D165" s="235" t="s">
        <v>159</v>
      </c>
      <c r="E165" s="251" t="s">
        <v>35</v>
      </c>
      <c r="F165" s="252" t="s">
        <v>246</v>
      </c>
      <c r="G165" s="250"/>
      <c r="H165" s="253">
        <v>11.913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159</v>
      </c>
      <c r="AU165" s="259" t="s">
        <v>90</v>
      </c>
      <c r="AV165" s="14" t="s">
        <v>90</v>
      </c>
      <c r="AW165" s="14" t="s">
        <v>41</v>
      </c>
      <c r="AX165" s="14" t="s">
        <v>80</v>
      </c>
      <c r="AY165" s="259" t="s">
        <v>148</v>
      </c>
    </row>
    <row r="166" s="13" customFormat="1">
      <c r="A166" s="13"/>
      <c r="B166" s="239"/>
      <c r="C166" s="240"/>
      <c r="D166" s="235" t="s">
        <v>159</v>
      </c>
      <c r="E166" s="241" t="s">
        <v>35</v>
      </c>
      <c r="F166" s="242" t="s">
        <v>247</v>
      </c>
      <c r="G166" s="240"/>
      <c r="H166" s="241" t="s">
        <v>35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159</v>
      </c>
      <c r="AU166" s="248" t="s">
        <v>90</v>
      </c>
      <c r="AV166" s="13" t="s">
        <v>88</v>
      </c>
      <c r="AW166" s="13" t="s">
        <v>41</v>
      </c>
      <c r="AX166" s="13" t="s">
        <v>80</v>
      </c>
      <c r="AY166" s="248" t="s">
        <v>148</v>
      </c>
    </row>
    <row r="167" s="14" customFormat="1">
      <c r="A167" s="14"/>
      <c r="B167" s="249"/>
      <c r="C167" s="250"/>
      <c r="D167" s="235" t="s">
        <v>159</v>
      </c>
      <c r="E167" s="251" t="s">
        <v>35</v>
      </c>
      <c r="F167" s="252" t="s">
        <v>248</v>
      </c>
      <c r="G167" s="250"/>
      <c r="H167" s="253">
        <v>-3.8450000000000002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159</v>
      </c>
      <c r="AU167" s="259" t="s">
        <v>90</v>
      </c>
      <c r="AV167" s="14" t="s">
        <v>90</v>
      </c>
      <c r="AW167" s="14" t="s">
        <v>41</v>
      </c>
      <c r="AX167" s="14" t="s">
        <v>80</v>
      </c>
      <c r="AY167" s="259" t="s">
        <v>148</v>
      </c>
    </row>
    <row r="168" s="16" customFormat="1">
      <c r="A168" s="16"/>
      <c r="B168" s="271"/>
      <c r="C168" s="272"/>
      <c r="D168" s="235" t="s">
        <v>159</v>
      </c>
      <c r="E168" s="273" t="s">
        <v>110</v>
      </c>
      <c r="F168" s="274" t="s">
        <v>243</v>
      </c>
      <c r="G168" s="272"/>
      <c r="H168" s="275">
        <v>48.724000000000004</v>
      </c>
      <c r="I168" s="276"/>
      <c r="J168" s="272"/>
      <c r="K168" s="272"/>
      <c r="L168" s="277"/>
      <c r="M168" s="278"/>
      <c r="N168" s="279"/>
      <c r="O168" s="279"/>
      <c r="P168" s="279"/>
      <c r="Q168" s="279"/>
      <c r="R168" s="279"/>
      <c r="S168" s="279"/>
      <c r="T168" s="280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81" t="s">
        <v>159</v>
      </c>
      <c r="AU168" s="281" t="s">
        <v>90</v>
      </c>
      <c r="AV168" s="16" t="s">
        <v>166</v>
      </c>
      <c r="AW168" s="16" t="s">
        <v>41</v>
      </c>
      <c r="AX168" s="16" t="s">
        <v>80</v>
      </c>
      <c r="AY168" s="281" t="s">
        <v>148</v>
      </c>
    </row>
    <row r="169" s="15" customFormat="1">
      <c r="A169" s="15"/>
      <c r="B169" s="260"/>
      <c r="C169" s="261"/>
      <c r="D169" s="235" t="s">
        <v>159</v>
      </c>
      <c r="E169" s="262" t="s">
        <v>97</v>
      </c>
      <c r="F169" s="263" t="s">
        <v>232</v>
      </c>
      <c r="G169" s="261"/>
      <c r="H169" s="264">
        <v>68.674999999999997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0" t="s">
        <v>159</v>
      </c>
      <c r="AU169" s="270" t="s">
        <v>90</v>
      </c>
      <c r="AV169" s="15" t="s">
        <v>155</v>
      </c>
      <c r="AW169" s="15" t="s">
        <v>41</v>
      </c>
      <c r="AX169" s="15" t="s">
        <v>80</v>
      </c>
      <c r="AY169" s="270" t="s">
        <v>148</v>
      </c>
    </row>
    <row r="170" s="13" customFormat="1">
      <c r="A170" s="13"/>
      <c r="B170" s="239"/>
      <c r="C170" s="240"/>
      <c r="D170" s="235" t="s">
        <v>159</v>
      </c>
      <c r="E170" s="241" t="s">
        <v>35</v>
      </c>
      <c r="F170" s="242" t="s">
        <v>249</v>
      </c>
      <c r="G170" s="240"/>
      <c r="H170" s="241" t="s">
        <v>35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159</v>
      </c>
      <c r="AU170" s="248" t="s">
        <v>90</v>
      </c>
      <c r="AV170" s="13" t="s">
        <v>88</v>
      </c>
      <c r="AW170" s="13" t="s">
        <v>41</v>
      </c>
      <c r="AX170" s="13" t="s">
        <v>80</v>
      </c>
      <c r="AY170" s="248" t="s">
        <v>148</v>
      </c>
    </row>
    <row r="171" s="14" customFormat="1">
      <c r="A171" s="14"/>
      <c r="B171" s="249"/>
      <c r="C171" s="250"/>
      <c r="D171" s="235" t="s">
        <v>159</v>
      </c>
      <c r="E171" s="251" t="s">
        <v>35</v>
      </c>
      <c r="F171" s="252" t="s">
        <v>250</v>
      </c>
      <c r="G171" s="250"/>
      <c r="H171" s="253">
        <v>27.469999999999999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159</v>
      </c>
      <c r="AU171" s="259" t="s">
        <v>90</v>
      </c>
      <c r="AV171" s="14" t="s">
        <v>90</v>
      </c>
      <c r="AW171" s="14" t="s">
        <v>41</v>
      </c>
      <c r="AX171" s="14" t="s">
        <v>88</v>
      </c>
      <c r="AY171" s="259" t="s">
        <v>148</v>
      </c>
    </row>
    <row r="172" s="2" customFormat="1" ht="24" customHeight="1">
      <c r="A172" s="41"/>
      <c r="B172" s="42"/>
      <c r="C172" s="222" t="s">
        <v>8</v>
      </c>
      <c r="D172" s="222" t="s">
        <v>150</v>
      </c>
      <c r="E172" s="223" t="s">
        <v>251</v>
      </c>
      <c r="F172" s="224" t="s">
        <v>252</v>
      </c>
      <c r="G172" s="225" t="s">
        <v>219</v>
      </c>
      <c r="H172" s="226">
        <v>13.734999999999999</v>
      </c>
      <c r="I172" s="227"/>
      <c r="J172" s="228">
        <f>ROUND(I172*H172,1)</f>
        <v>0</v>
      </c>
      <c r="K172" s="224" t="s">
        <v>154</v>
      </c>
      <c r="L172" s="47"/>
      <c r="M172" s="229" t="s">
        <v>35</v>
      </c>
      <c r="N172" s="230" t="s">
        <v>51</v>
      </c>
      <c r="O172" s="87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33" t="s">
        <v>155</v>
      </c>
      <c r="AT172" s="233" t="s">
        <v>150</v>
      </c>
      <c r="AU172" s="233" t="s">
        <v>90</v>
      </c>
      <c r="AY172" s="19" t="s">
        <v>148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9" t="s">
        <v>88</v>
      </c>
      <c r="BK172" s="234">
        <f>ROUND(I172*H172,1)</f>
        <v>0</v>
      </c>
      <c r="BL172" s="19" t="s">
        <v>155</v>
      </c>
      <c r="BM172" s="233" t="s">
        <v>253</v>
      </c>
    </row>
    <row r="173" s="2" customFormat="1">
      <c r="A173" s="41"/>
      <c r="B173" s="42"/>
      <c r="C173" s="43"/>
      <c r="D173" s="235" t="s">
        <v>157</v>
      </c>
      <c r="E173" s="43"/>
      <c r="F173" s="236" t="s">
        <v>237</v>
      </c>
      <c r="G173" s="43"/>
      <c r="H173" s="43"/>
      <c r="I173" s="140"/>
      <c r="J173" s="43"/>
      <c r="K173" s="43"/>
      <c r="L173" s="47"/>
      <c r="M173" s="237"/>
      <c r="N173" s="238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157</v>
      </c>
      <c r="AU173" s="19" t="s">
        <v>90</v>
      </c>
    </row>
    <row r="174" s="14" customFormat="1">
      <c r="A174" s="14"/>
      <c r="B174" s="249"/>
      <c r="C174" s="250"/>
      <c r="D174" s="235" t="s">
        <v>159</v>
      </c>
      <c r="E174" s="251" t="s">
        <v>35</v>
      </c>
      <c r="F174" s="252" t="s">
        <v>254</v>
      </c>
      <c r="G174" s="250"/>
      <c r="H174" s="253">
        <v>13.734999999999999</v>
      </c>
      <c r="I174" s="254"/>
      <c r="J174" s="250"/>
      <c r="K174" s="250"/>
      <c r="L174" s="255"/>
      <c r="M174" s="256"/>
      <c r="N174" s="257"/>
      <c r="O174" s="257"/>
      <c r="P174" s="257"/>
      <c r="Q174" s="257"/>
      <c r="R174" s="257"/>
      <c r="S174" s="257"/>
      <c r="T174" s="25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9" t="s">
        <v>159</v>
      </c>
      <c r="AU174" s="259" t="s">
        <v>90</v>
      </c>
      <c r="AV174" s="14" t="s">
        <v>90</v>
      </c>
      <c r="AW174" s="14" t="s">
        <v>41</v>
      </c>
      <c r="AX174" s="14" t="s">
        <v>88</v>
      </c>
      <c r="AY174" s="259" t="s">
        <v>148</v>
      </c>
    </row>
    <row r="175" s="2" customFormat="1" ht="24" customHeight="1">
      <c r="A175" s="41"/>
      <c r="B175" s="42"/>
      <c r="C175" s="222" t="s">
        <v>255</v>
      </c>
      <c r="D175" s="222" t="s">
        <v>150</v>
      </c>
      <c r="E175" s="223" t="s">
        <v>256</v>
      </c>
      <c r="F175" s="224" t="s">
        <v>257</v>
      </c>
      <c r="G175" s="225" t="s">
        <v>219</v>
      </c>
      <c r="H175" s="226">
        <v>41.204999999999998</v>
      </c>
      <c r="I175" s="227"/>
      <c r="J175" s="228">
        <f>ROUND(I175*H175,1)</f>
        <v>0</v>
      </c>
      <c r="K175" s="224" t="s">
        <v>154</v>
      </c>
      <c r="L175" s="47"/>
      <c r="M175" s="229" t="s">
        <v>35</v>
      </c>
      <c r="N175" s="230" t="s">
        <v>51</v>
      </c>
      <c r="O175" s="87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33" t="s">
        <v>155</v>
      </c>
      <c r="AT175" s="233" t="s">
        <v>150</v>
      </c>
      <c r="AU175" s="233" t="s">
        <v>90</v>
      </c>
      <c r="AY175" s="19" t="s">
        <v>148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9" t="s">
        <v>88</v>
      </c>
      <c r="BK175" s="234">
        <f>ROUND(I175*H175,1)</f>
        <v>0</v>
      </c>
      <c r="BL175" s="19" t="s">
        <v>155</v>
      </c>
      <c r="BM175" s="233" t="s">
        <v>258</v>
      </c>
    </row>
    <row r="176" s="2" customFormat="1">
      <c r="A176" s="41"/>
      <c r="B176" s="42"/>
      <c r="C176" s="43"/>
      <c r="D176" s="235" t="s">
        <v>157</v>
      </c>
      <c r="E176" s="43"/>
      <c r="F176" s="236" t="s">
        <v>237</v>
      </c>
      <c r="G176" s="43"/>
      <c r="H176" s="43"/>
      <c r="I176" s="140"/>
      <c r="J176" s="43"/>
      <c r="K176" s="43"/>
      <c r="L176" s="47"/>
      <c r="M176" s="237"/>
      <c r="N176" s="238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157</v>
      </c>
      <c r="AU176" s="19" t="s">
        <v>90</v>
      </c>
    </row>
    <row r="177" s="13" customFormat="1">
      <c r="A177" s="13"/>
      <c r="B177" s="239"/>
      <c r="C177" s="240"/>
      <c r="D177" s="235" t="s">
        <v>159</v>
      </c>
      <c r="E177" s="241" t="s">
        <v>35</v>
      </c>
      <c r="F177" s="242" t="s">
        <v>160</v>
      </c>
      <c r="G177" s="240"/>
      <c r="H177" s="241" t="s">
        <v>35</v>
      </c>
      <c r="I177" s="243"/>
      <c r="J177" s="240"/>
      <c r="K177" s="240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159</v>
      </c>
      <c r="AU177" s="248" t="s">
        <v>90</v>
      </c>
      <c r="AV177" s="13" t="s">
        <v>88</v>
      </c>
      <c r="AW177" s="13" t="s">
        <v>41</v>
      </c>
      <c r="AX177" s="13" t="s">
        <v>80</v>
      </c>
      <c r="AY177" s="248" t="s">
        <v>148</v>
      </c>
    </row>
    <row r="178" s="13" customFormat="1">
      <c r="A178" s="13"/>
      <c r="B178" s="239"/>
      <c r="C178" s="240"/>
      <c r="D178" s="235" t="s">
        <v>159</v>
      </c>
      <c r="E178" s="241" t="s">
        <v>35</v>
      </c>
      <c r="F178" s="242" t="s">
        <v>259</v>
      </c>
      <c r="G178" s="240"/>
      <c r="H178" s="241" t="s">
        <v>35</v>
      </c>
      <c r="I178" s="243"/>
      <c r="J178" s="240"/>
      <c r="K178" s="240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159</v>
      </c>
      <c r="AU178" s="248" t="s">
        <v>90</v>
      </c>
      <c r="AV178" s="13" t="s">
        <v>88</v>
      </c>
      <c r="AW178" s="13" t="s">
        <v>41</v>
      </c>
      <c r="AX178" s="13" t="s">
        <v>80</v>
      </c>
      <c r="AY178" s="248" t="s">
        <v>148</v>
      </c>
    </row>
    <row r="179" s="14" customFormat="1">
      <c r="A179" s="14"/>
      <c r="B179" s="249"/>
      <c r="C179" s="250"/>
      <c r="D179" s="235" t="s">
        <v>159</v>
      </c>
      <c r="E179" s="251" t="s">
        <v>35</v>
      </c>
      <c r="F179" s="252" t="s">
        <v>260</v>
      </c>
      <c r="G179" s="250"/>
      <c r="H179" s="253">
        <v>41.204999999999998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159</v>
      </c>
      <c r="AU179" s="259" t="s">
        <v>90</v>
      </c>
      <c r="AV179" s="14" t="s">
        <v>90</v>
      </c>
      <c r="AW179" s="14" t="s">
        <v>41</v>
      </c>
      <c r="AX179" s="14" t="s">
        <v>88</v>
      </c>
      <c r="AY179" s="259" t="s">
        <v>148</v>
      </c>
    </row>
    <row r="180" s="2" customFormat="1" ht="24" customHeight="1">
      <c r="A180" s="41"/>
      <c r="B180" s="42"/>
      <c r="C180" s="222" t="s">
        <v>261</v>
      </c>
      <c r="D180" s="222" t="s">
        <v>150</v>
      </c>
      <c r="E180" s="223" t="s">
        <v>262</v>
      </c>
      <c r="F180" s="224" t="s">
        <v>263</v>
      </c>
      <c r="G180" s="225" t="s">
        <v>219</v>
      </c>
      <c r="H180" s="226">
        <v>20.603000000000002</v>
      </c>
      <c r="I180" s="227"/>
      <c r="J180" s="228">
        <f>ROUND(I180*H180,1)</f>
        <v>0</v>
      </c>
      <c r="K180" s="224" t="s">
        <v>154</v>
      </c>
      <c r="L180" s="47"/>
      <c r="M180" s="229" t="s">
        <v>35</v>
      </c>
      <c r="N180" s="230" t="s">
        <v>51</v>
      </c>
      <c r="O180" s="87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33" t="s">
        <v>155</v>
      </c>
      <c r="AT180" s="233" t="s">
        <v>150</v>
      </c>
      <c r="AU180" s="233" t="s">
        <v>90</v>
      </c>
      <c r="AY180" s="19" t="s">
        <v>148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9" t="s">
        <v>88</v>
      </c>
      <c r="BK180" s="234">
        <f>ROUND(I180*H180,1)</f>
        <v>0</v>
      </c>
      <c r="BL180" s="19" t="s">
        <v>155</v>
      </c>
      <c r="BM180" s="233" t="s">
        <v>264</v>
      </c>
    </row>
    <row r="181" s="2" customFormat="1">
      <c r="A181" s="41"/>
      <c r="B181" s="42"/>
      <c r="C181" s="43"/>
      <c r="D181" s="235" t="s">
        <v>157</v>
      </c>
      <c r="E181" s="43"/>
      <c r="F181" s="236" t="s">
        <v>237</v>
      </c>
      <c r="G181" s="43"/>
      <c r="H181" s="43"/>
      <c r="I181" s="140"/>
      <c r="J181" s="43"/>
      <c r="K181" s="43"/>
      <c r="L181" s="47"/>
      <c r="M181" s="237"/>
      <c r="N181" s="238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19" t="s">
        <v>157</v>
      </c>
      <c r="AU181" s="19" t="s">
        <v>90</v>
      </c>
    </row>
    <row r="182" s="14" customFormat="1">
      <c r="A182" s="14"/>
      <c r="B182" s="249"/>
      <c r="C182" s="250"/>
      <c r="D182" s="235" t="s">
        <v>159</v>
      </c>
      <c r="E182" s="251" t="s">
        <v>35</v>
      </c>
      <c r="F182" s="252" t="s">
        <v>265</v>
      </c>
      <c r="G182" s="250"/>
      <c r="H182" s="253">
        <v>20.603000000000002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9" t="s">
        <v>159</v>
      </c>
      <c r="AU182" s="259" t="s">
        <v>90</v>
      </c>
      <c r="AV182" s="14" t="s">
        <v>90</v>
      </c>
      <c r="AW182" s="14" t="s">
        <v>41</v>
      </c>
      <c r="AX182" s="14" t="s">
        <v>88</v>
      </c>
      <c r="AY182" s="259" t="s">
        <v>148</v>
      </c>
    </row>
    <row r="183" s="2" customFormat="1" ht="24" customHeight="1">
      <c r="A183" s="41"/>
      <c r="B183" s="42"/>
      <c r="C183" s="222" t="s">
        <v>266</v>
      </c>
      <c r="D183" s="222" t="s">
        <v>150</v>
      </c>
      <c r="E183" s="223" t="s">
        <v>267</v>
      </c>
      <c r="F183" s="224" t="s">
        <v>268</v>
      </c>
      <c r="G183" s="225" t="s">
        <v>219</v>
      </c>
      <c r="H183" s="226">
        <v>68.674999999999997</v>
      </c>
      <c r="I183" s="227"/>
      <c r="J183" s="228">
        <f>ROUND(I183*H183,1)</f>
        <v>0</v>
      </c>
      <c r="K183" s="224" t="s">
        <v>154</v>
      </c>
      <c r="L183" s="47"/>
      <c r="M183" s="229" t="s">
        <v>35</v>
      </c>
      <c r="N183" s="230" t="s">
        <v>51</v>
      </c>
      <c r="O183" s="87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33" t="s">
        <v>155</v>
      </c>
      <c r="AT183" s="233" t="s">
        <v>150</v>
      </c>
      <c r="AU183" s="233" t="s">
        <v>90</v>
      </c>
      <c r="AY183" s="19" t="s">
        <v>148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9" t="s">
        <v>88</v>
      </c>
      <c r="BK183" s="234">
        <f>ROUND(I183*H183,1)</f>
        <v>0</v>
      </c>
      <c r="BL183" s="19" t="s">
        <v>155</v>
      </c>
      <c r="BM183" s="233" t="s">
        <v>269</v>
      </c>
    </row>
    <row r="184" s="2" customFormat="1">
      <c r="A184" s="41"/>
      <c r="B184" s="42"/>
      <c r="C184" s="43"/>
      <c r="D184" s="235" t="s">
        <v>157</v>
      </c>
      <c r="E184" s="43"/>
      <c r="F184" s="236" t="s">
        <v>270</v>
      </c>
      <c r="G184" s="43"/>
      <c r="H184" s="43"/>
      <c r="I184" s="140"/>
      <c r="J184" s="43"/>
      <c r="K184" s="43"/>
      <c r="L184" s="47"/>
      <c r="M184" s="237"/>
      <c r="N184" s="238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19" t="s">
        <v>157</v>
      </c>
      <c r="AU184" s="19" t="s">
        <v>90</v>
      </c>
    </row>
    <row r="185" s="13" customFormat="1">
      <c r="A185" s="13"/>
      <c r="B185" s="239"/>
      <c r="C185" s="240"/>
      <c r="D185" s="235" t="s">
        <v>159</v>
      </c>
      <c r="E185" s="241" t="s">
        <v>35</v>
      </c>
      <c r="F185" s="242" t="s">
        <v>271</v>
      </c>
      <c r="G185" s="240"/>
      <c r="H185" s="241" t="s">
        <v>35</v>
      </c>
      <c r="I185" s="243"/>
      <c r="J185" s="240"/>
      <c r="K185" s="240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159</v>
      </c>
      <c r="AU185" s="248" t="s">
        <v>90</v>
      </c>
      <c r="AV185" s="13" t="s">
        <v>88</v>
      </c>
      <c r="AW185" s="13" t="s">
        <v>41</v>
      </c>
      <c r="AX185" s="13" t="s">
        <v>80</v>
      </c>
      <c r="AY185" s="248" t="s">
        <v>148</v>
      </c>
    </row>
    <row r="186" s="14" customFormat="1">
      <c r="A186" s="14"/>
      <c r="B186" s="249"/>
      <c r="C186" s="250"/>
      <c r="D186" s="235" t="s">
        <v>159</v>
      </c>
      <c r="E186" s="251" t="s">
        <v>35</v>
      </c>
      <c r="F186" s="252" t="s">
        <v>97</v>
      </c>
      <c r="G186" s="250"/>
      <c r="H186" s="253">
        <v>68.674999999999997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159</v>
      </c>
      <c r="AU186" s="259" t="s">
        <v>90</v>
      </c>
      <c r="AV186" s="14" t="s">
        <v>90</v>
      </c>
      <c r="AW186" s="14" t="s">
        <v>41</v>
      </c>
      <c r="AX186" s="14" t="s">
        <v>88</v>
      </c>
      <c r="AY186" s="259" t="s">
        <v>148</v>
      </c>
    </row>
    <row r="187" s="2" customFormat="1" ht="24" customHeight="1">
      <c r="A187" s="41"/>
      <c r="B187" s="42"/>
      <c r="C187" s="222" t="s">
        <v>272</v>
      </c>
      <c r="D187" s="222" t="s">
        <v>150</v>
      </c>
      <c r="E187" s="223" t="s">
        <v>273</v>
      </c>
      <c r="F187" s="224" t="s">
        <v>274</v>
      </c>
      <c r="G187" s="225" t="s">
        <v>219</v>
      </c>
      <c r="H187" s="226">
        <v>53.640999999999998</v>
      </c>
      <c r="I187" s="227"/>
      <c r="J187" s="228">
        <f>ROUND(I187*H187,1)</f>
        <v>0</v>
      </c>
      <c r="K187" s="224" t="s">
        <v>35</v>
      </c>
      <c r="L187" s="47"/>
      <c r="M187" s="229" t="s">
        <v>35</v>
      </c>
      <c r="N187" s="230" t="s">
        <v>51</v>
      </c>
      <c r="O187" s="87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33" t="s">
        <v>155</v>
      </c>
      <c r="AT187" s="233" t="s">
        <v>150</v>
      </c>
      <c r="AU187" s="233" t="s">
        <v>90</v>
      </c>
      <c r="AY187" s="19" t="s">
        <v>148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9" t="s">
        <v>88</v>
      </c>
      <c r="BK187" s="234">
        <f>ROUND(I187*H187,1)</f>
        <v>0</v>
      </c>
      <c r="BL187" s="19" t="s">
        <v>155</v>
      </c>
      <c r="BM187" s="233" t="s">
        <v>275</v>
      </c>
    </row>
    <row r="188" s="2" customFormat="1">
      <c r="A188" s="41"/>
      <c r="B188" s="42"/>
      <c r="C188" s="43"/>
      <c r="D188" s="235" t="s">
        <v>157</v>
      </c>
      <c r="E188" s="43"/>
      <c r="F188" s="236" t="s">
        <v>276</v>
      </c>
      <c r="G188" s="43"/>
      <c r="H188" s="43"/>
      <c r="I188" s="140"/>
      <c r="J188" s="43"/>
      <c r="K188" s="43"/>
      <c r="L188" s="47"/>
      <c r="M188" s="237"/>
      <c r="N188" s="238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19" t="s">
        <v>157</v>
      </c>
      <c r="AU188" s="19" t="s">
        <v>90</v>
      </c>
    </row>
    <row r="189" s="13" customFormat="1">
      <c r="A189" s="13"/>
      <c r="B189" s="239"/>
      <c r="C189" s="240"/>
      <c r="D189" s="235" t="s">
        <v>159</v>
      </c>
      <c r="E189" s="241" t="s">
        <v>35</v>
      </c>
      <c r="F189" s="242" t="s">
        <v>277</v>
      </c>
      <c r="G189" s="240"/>
      <c r="H189" s="241" t="s">
        <v>35</v>
      </c>
      <c r="I189" s="243"/>
      <c r="J189" s="240"/>
      <c r="K189" s="240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159</v>
      </c>
      <c r="AU189" s="248" t="s">
        <v>90</v>
      </c>
      <c r="AV189" s="13" t="s">
        <v>88</v>
      </c>
      <c r="AW189" s="13" t="s">
        <v>41</v>
      </c>
      <c r="AX189" s="13" t="s">
        <v>80</v>
      </c>
      <c r="AY189" s="248" t="s">
        <v>148</v>
      </c>
    </row>
    <row r="190" s="14" customFormat="1">
      <c r="A190" s="14"/>
      <c r="B190" s="249"/>
      <c r="C190" s="250"/>
      <c r="D190" s="235" t="s">
        <v>159</v>
      </c>
      <c r="E190" s="251" t="s">
        <v>35</v>
      </c>
      <c r="F190" s="252" t="s">
        <v>278</v>
      </c>
      <c r="G190" s="250"/>
      <c r="H190" s="253">
        <v>25.420999999999999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159</v>
      </c>
      <c r="AU190" s="259" t="s">
        <v>90</v>
      </c>
      <c r="AV190" s="14" t="s">
        <v>90</v>
      </c>
      <c r="AW190" s="14" t="s">
        <v>41</v>
      </c>
      <c r="AX190" s="14" t="s">
        <v>80</v>
      </c>
      <c r="AY190" s="259" t="s">
        <v>148</v>
      </c>
    </row>
    <row r="191" s="14" customFormat="1">
      <c r="A191" s="14"/>
      <c r="B191" s="249"/>
      <c r="C191" s="250"/>
      <c r="D191" s="235" t="s">
        <v>159</v>
      </c>
      <c r="E191" s="251" t="s">
        <v>112</v>
      </c>
      <c r="F191" s="252" t="s">
        <v>279</v>
      </c>
      <c r="G191" s="250"/>
      <c r="H191" s="253">
        <v>28.219999999999999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159</v>
      </c>
      <c r="AU191" s="259" t="s">
        <v>90</v>
      </c>
      <c r="AV191" s="14" t="s">
        <v>90</v>
      </c>
      <c r="AW191" s="14" t="s">
        <v>41</v>
      </c>
      <c r="AX191" s="14" t="s">
        <v>80</v>
      </c>
      <c r="AY191" s="259" t="s">
        <v>148</v>
      </c>
    </row>
    <row r="192" s="15" customFormat="1">
      <c r="A192" s="15"/>
      <c r="B192" s="260"/>
      <c r="C192" s="261"/>
      <c r="D192" s="235" t="s">
        <v>159</v>
      </c>
      <c r="E192" s="262" t="s">
        <v>115</v>
      </c>
      <c r="F192" s="263" t="s">
        <v>232</v>
      </c>
      <c r="G192" s="261"/>
      <c r="H192" s="264">
        <v>53.640999999999998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0" t="s">
        <v>159</v>
      </c>
      <c r="AU192" s="270" t="s">
        <v>90</v>
      </c>
      <c r="AV192" s="15" t="s">
        <v>155</v>
      </c>
      <c r="AW192" s="15" t="s">
        <v>41</v>
      </c>
      <c r="AX192" s="15" t="s">
        <v>88</v>
      </c>
      <c r="AY192" s="270" t="s">
        <v>148</v>
      </c>
    </row>
    <row r="193" s="2" customFormat="1" ht="24" customHeight="1">
      <c r="A193" s="41"/>
      <c r="B193" s="42"/>
      <c r="C193" s="222" t="s">
        <v>280</v>
      </c>
      <c r="D193" s="222" t="s">
        <v>150</v>
      </c>
      <c r="E193" s="223" t="s">
        <v>281</v>
      </c>
      <c r="F193" s="224" t="s">
        <v>282</v>
      </c>
      <c r="G193" s="225" t="s">
        <v>219</v>
      </c>
      <c r="H193" s="226">
        <v>40.454999999999998</v>
      </c>
      <c r="I193" s="227"/>
      <c r="J193" s="228">
        <f>ROUND(I193*H193,1)</f>
        <v>0</v>
      </c>
      <c r="K193" s="224" t="s">
        <v>35</v>
      </c>
      <c r="L193" s="47"/>
      <c r="M193" s="229" t="s">
        <v>35</v>
      </c>
      <c r="N193" s="230" t="s">
        <v>51</v>
      </c>
      <c r="O193" s="87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33" t="s">
        <v>155</v>
      </c>
      <c r="AT193" s="233" t="s">
        <v>150</v>
      </c>
      <c r="AU193" s="233" t="s">
        <v>90</v>
      </c>
      <c r="AY193" s="19" t="s">
        <v>148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9" t="s">
        <v>88</v>
      </c>
      <c r="BK193" s="234">
        <f>ROUND(I193*H193,1)</f>
        <v>0</v>
      </c>
      <c r="BL193" s="19" t="s">
        <v>155</v>
      </c>
      <c r="BM193" s="233" t="s">
        <v>283</v>
      </c>
    </row>
    <row r="194" s="2" customFormat="1">
      <c r="A194" s="41"/>
      <c r="B194" s="42"/>
      <c r="C194" s="43"/>
      <c r="D194" s="235" t="s">
        <v>157</v>
      </c>
      <c r="E194" s="43"/>
      <c r="F194" s="236" t="s">
        <v>276</v>
      </c>
      <c r="G194" s="43"/>
      <c r="H194" s="43"/>
      <c r="I194" s="140"/>
      <c r="J194" s="43"/>
      <c r="K194" s="43"/>
      <c r="L194" s="47"/>
      <c r="M194" s="237"/>
      <c r="N194" s="238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157</v>
      </c>
      <c r="AU194" s="19" t="s">
        <v>90</v>
      </c>
    </row>
    <row r="195" s="14" customFormat="1">
      <c r="A195" s="14"/>
      <c r="B195" s="249"/>
      <c r="C195" s="250"/>
      <c r="D195" s="235" t="s">
        <v>159</v>
      </c>
      <c r="E195" s="251" t="s">
        <v>118</v>
      </c>
      <c r="F195" s="252" t="s">
        <v>284</v>
      </c>
      <c r="G195" s="250"/>
      <c r="H195" s="253">
        <v>40.454999999999998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159</v>
      </c>
      <c r="AU195" s="259" t="s">
        <v>90</v>
      </c>
      <c r="AV195" s="14" t="s">
        <v>90</v>
      </c>
      <c r="AW195" s="14" t="s">
        <v>41</v>
      </c>
      <c r="AX195" s="14" t="s">
        <v>88</v>
      </c>
      <c r="AY195" s="259" t="s">
        <v>148</v>
      </c>
    </row>
    <row r="196" s="2" customFormat="1" ht="24" customHeight="1">
      <c r="A196" s="41"/>
      <c r="B196" s="42"/>
      <c r="C196" s="222" t="s">
        <v>7</v>
      </c>
      <c r="D196" s="222" t="s">
        <v>150</v>
      </c>
      <c r="E196" s="223" t="s">
        <v>285</v>
      </c>
      <c r="F196" s="224" t="s">
        <v>286</v>
      </c>
      <c r="G196" s="225" t="s">
        <v>219</v>
      </c>
      <c r="H196" s="226">
        <v>53.640999999999998</v>
      </c>
      <c r="I196" s="227"/>
      <c r="J196" s="228">
        <f>ROUND(I196*H196,1)</f>
        <v>0</v>
      </c>
      <c r="K196" s="224" t="s">
        <v>154</v>
      </c>
      <c r="L196" s="47"/>
      <c r="M196" s="229" t="s">
        <v>35</v>
      </c>
      <c r="N196" s="230" t="s">
        <v>51</v>
      </c>
      <c r="O196" s="87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33" t="s">
        <v>155</v>
      </c>
      <c r="AT196" s="233" t="s">
        <v>150</v>
      </c>
      <c r="AU196" s="233" t="s">
        <v>90</v>
      </c>
      <c r="AY196" s="19" t="s">
        <v>148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9" t="s">
        <v>88</v>
      </c>
      <c r="BK196" s="234">
        <f>ROUND(I196*H196,1)</f>
        <v>0</v>
      </c>
      <c r="BL196" s="19" t="s">
        <v>155</v>
      </c>
      <c r="BM196" s="233" t="s">
        <v>287</v>
      </c>
    </row>
    <row r="197" s="2" customFormat="1">
      <c r="A197" s="41"/>
      <c r="B197" s="42"/>
      <c r="C197" s="43"/>
      <c r="D197" s="235" t="s">
        <v>157</v>
      </c>
      <c r="E197" s="43"/>
      <c r="F197" s="236" t="s">
        <v>288</v>
      </c>
      <c r="G197" s="43"/>
      <c r="H197" s="43"/>
      <c r="I197" s="140"/>
      <c r="J197" s="43"/>
      <c r="K197" s="43"/>
      <c r="L197" s="47"/>
      <c r="M197" s="237"/>
      <c r="N197" s="238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19" t="s">
        <v>157</v>
      </c>
      <c r="AU197" s="19" t="s">
        <v>90</v>
      </c>
    </row>
    <row r="198" s="14" customFormat="1">
      <c r="A198" s="14"/>
      <c r="B198" s="249"/>
      <c r="C198" s="250"/>
      <c r="D198" s="235" t="s">
        <v>159</v>
      </c>
      <c r="E198" s="251" t="s">
        <v>35</v>
      </c>
      <c r="F198" s="252" t="s">
        <v>115</v>
      </c>
      <c r="G198" s="250"/>
      <c r="H198" s="253">
        <v>53.640999999999998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159</v>
      </c>
      <c r="AU198" s="259" t="s">
        <v>90</v>
      </c>
      <c r="AV198" s="14" t="s">
        <v>90</v>
      </c>
      <c r="AW198" s="14" t="s">
        <v>41</v>
      </c>
      <c r="AX198" s="14" t="s">
        <v>88</v>
      </c>
      <c r="AY198" s="259" t="s">
        <v>148</v>
      </c>
    </row>
    <row r="199" s="2" customFormat="1" ht="16.5" customHeight="1">
      <c r="A199" s="41"/>
      <c r="B199" s="42"/>
      <c r="C199" s="222" t="s">
        <v>289</v>
      </c>
      <c r="D199" s="222" t="s">
        <v>150</v>
      </c>
      <c r="E199" s="223" t="s">
        <v>290</v>
      </c>
      <c r="F199" s="224" t="s">
        <v>291</v>
      </c>
      <c r="G199" s="225" t="s">
        <v>219</v>
      </c>
      <c r="H199" s="226">
        <v>53.640999999999998</v>
      </c>
      <c r="I199" s="227"/>
      <c r="J199" s="228">
        <f>ROUND(I199*H199,1)</f>
        <v>0</v>
      </c>
      <c r="K199" s="224" t="s">
        <v>154</v>
      </c>
      <c r="L199" s="47"/>
      <c r="M199" s="229" t="s">
        <v>35</v>
      </c>
      <c r="N199" s="230" t="s">
        <v>51</v>
      </c>
      <c r="O199" s="87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33" t="s">
        <v>155</v>
      </c>
      <c r="AT199" s="233" t="s">
        <v>150</v>
      </c>
      <c r="AU199" s="233" t="s">
        <v>90</v>
      </c>
      <c r="AY199" s="19" t="s">
        <v>148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9" t="s">
        <v>88</v>
      </c>
      <c r="BK199" s="234">
        <f>ROUND(I199*H199,1)</f>
        <v>0</v>
      </c>
      <c r="BL199" s="19" t="s">
        <v>155</v>
      </c>
      <c r="BM199" s="233" t="s">
        <v>292</v>
      </c>
    </row>
    <row r="200" s="2" customFormat="1">
      <c r="A200" s="41"/>
      <c r="B200" s="42"/>
      <c r="C200" s="43"/>
      <c r="D200" s="235" t="s">
        <v>157</v>
      </c>
      <c r="E200" s="43"/>
      <c r="F200" s="236" t="s">
        <v>293</v>
      </c>
      <c r="G200" s="43"/>
      <c r="H200" s="43"/>
      <c r="I200" s="140"/>
      <c r="J200" s="43"/>
      <c r="K200" s="43"/>
      <c r="L200" s="47"/>
      <c r="M200" s="237"/>
      <c r="N200" s="238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157</v>
      </c>
      <c r="AU200" s="19" t="s">
        <v>90</v>
      </c>
    </row>
    <row r="201" s="13" customFormat="1">
      <c r="A201" s="13"/>
      <c r="B201" s="239"/>
      <c r="C201" s="240"/>
      <c r="D201" s="235" t="s">
        <v>159</v>
      </c>
      <c r="E201" s="241" t="s">
        <v>35</v>
      </c>
      <c r="F201" s="242" t="s">
        <v>277</v>
      </c>
      <c r="G201" s="240"/>
      <c r="H201" s="241" t="s">
        <v>35</v>
      </c>
      <c r="I201" s="243"/>
      <c r="J201" s="240"/>
      <c r="K201" s="240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159</v>
      </c>
      <c r="AU201" s="248" t="s">
        <v>90</v>
      </c>
      <c r="AV201" s="13" t="s">
        <v>88</v>
      </c>
      <c r="AW201" s="13" t="s">
        <v>41</v>
      </c>
      <c r="AX201" s="13" t="s">
        <v>80</v>
      </c>
      <c r="AY201" s="248" t="s">
        <v>148</v>
      </c>
    </row>
    <row r="202" s="14" customFormat="1">
      <c r="A202" s="14"/>
      <c r="B202" s="249"/>
      <c r="C202" s="250"/>
      <c r="D202" s="235" t="s">
        <v>159</v>
      </c>
      <c r="E202" s="251" t="s">
        <v>35</v>
      </c>
      <c r="F202" s="252" t="s">
        <v>278</v>
      </c>
      <c r="G202" s="250"/>
      <c r="H202" s="253">
        <v>25.420999999999999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159</v>
      </c>
      <c r="AU202" s="259" t="s">
        <v>90</v>
      </c>
      <c r="AV202" s="14" t="s">
        <v>90</v>
      </c>
      <c r="AW202" s="14" t="s">
        <v>41</v>
      </c>
      <c r="AX202" s="14" t="s">
        <v>80</v>
      </c>
      <c r="AY202" s="259" t="s">
        <v>148</v>
      </c>
    </row>
    <row r="203" s="14" customFormat="1">
      <c r="A203" s="14"/>
      <c r="B203" s="249"/>
      <c r="C203" s="250"/>
      <c r="D203" s="235" t="s">
        <v>159</v>
      </c>
      <c r="E203" s="251" t="s">
        <v>35</v>
      </c>
      <c r="F203" s="252" t="s">
        <v>279</v>
      </c>
      <c r="G203" s="250"/>
      <c r="H203" s="253">
        <v>28.219999999999999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159</v>
      </c>
      <c r="AU203" s="259" t="s">
        <v>90</v>
      </c>
      <c r="AV203" s="14" t="s">
        <v>90</v>
      </c>
      <c r="AW203" s="14" t="s">
        <v>41</v>
      </c>
      <c r="AX203" s="14" t="s">
        <v>80</v>
      </c>
      <c r="AY203" s="259" t="s">
        <v>148</v>
      </c>
    </row>
    <row r="204" s="15" customFormat="1">
      <c r="A204" s="15"/>
      <c r="B204" s="260"/>
      <c r="C204" s="261"/>
      <c r="D204" s="235" t="s">
        <v>159</v>
      </c>
      <c r="E204" s="262" t="s">
        <v>35</v>
      </c>
      <c r="F204" s="263" t="s">
        <v>232</v>
      </c>
      <c r="G204" s="261"/>
      <c r="H204" s="264">
        <v>53.640999999999998</v>
      </c>
      <c r="I204" s="265"/>
      <c r="J204" s="261"/>
      <c r="K204" s="261"/>
      <c r="L204" s="266"/>
      <c r="M204" s="267"/>
      <c r="N204" s="268"/>
      <c r="O204" s="268"/>
      <c r="P204" s="268"/>
      <c r="Q204" s="268"/>
      <c r="R204" s="268"/>
      <c r="S204" s="268"/>
      <c r="T204" s="26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0" t="s">
        <v>159</v>
      </c>
      <c r="AU204" s="270" t="s">
        <v>90</v>
      </c>
      <c r="AV204" s="15" t="s">
        <v>155</v>
      </c>
      <c r="AW204" s="15" t="s">
        <v>41</v>
      </c>
      <c r="AX204" s="15" t="s">
        <v>88</v>
      </c>
      <c r="AY204" s="270" t="s">
        <v>148</v>
      </c>
    </row>
    <row r="205" s="2" customFormat="1" ht="24" customHeight="1">
      <c r="A205" s="41"/>
      <c r="B205" s="42"/>
      <c r="C205" s="222" t="s">
        <v>294</v>
      </c>
      <c r="D205" s="222" t="s">
        <v>150</v>
      </c>
      <c r="E205" s="223" t="s">
        <v>295</v>
      </c>
      <c r="F205" s="224" t="s">
        <v>296</v>
      </c>
      <c r="G205" s="225" t="s">
        <v>297</v>
      </c>
      <c r="H205" s="226">
        <v>64.727999999999994</v>
      </c>
      <c r="I205" s="227"/>
      <c r="J205" s="228">
        <f>ROUND(I205*H205,1)</f>
        <v>0</v>
      </c>
      <c r="K205" s="224" t="s">
        <v>35</v>
      </c>
      <c r="L205" s="47"/>
      <c r="M205" s="229" t="s">
        <v>35</v>
      </c>
      <c r="N205" s="230" t="s">
        <v>51</v>
      </c>
      <c r="O205" s="87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33" t="s">
        <v>155</v>
      </c>
      <c r="AT205" s="233" t="s">
        <v>150</v>
      </c>
      <c r="AU205" s="233" t="s">
        <v>90</v>
      </c>
      <c r="AY205" s="19" t="s">
        <v>148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9" t="s">
        <v>88</v>
      </c>
      <c r="BK205" s="234">
        <f>ROUND(I205*H205,1)</f>
        <v>0</v>
      </c>
      <c r="BL205" s="19" t="s">
        <v>155</v>
      </c>
      <c r="BM205" s="233" t="s">
        <v>298</v>
      </c>
    </row>
    <row r="206" s="2" customFormat="1">
      <c r="A206" s="41"/>
      <c r="B206" s="42"/>
      <c r="C206" s="43"/>
      <c r="D206" s="235" t="s">
        <v>157</v>
      </c>
      <c r="E206" s="43"/>
      <c r="F206" s="236" t="s">
        <v>299</v>
      </c>
      <c r="G206" s="43"/>
      <c r="H206" s="43"/>
      <c r="I206" s="140"/>
      <c r="J206" s="43"/>
      <c r="K206" s="43"/>
      <c r="L206" s="47"/>
      <c r="M206" s="237"/>
      <c r="N206" s="238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19" t="s">
        <v>157</v>
      </c>
      <c r="AU206" s="19" t="s">
        <v>90</v>
      </c>
    </row>
    <row r="207" s="14" customFormat="1">
      <c r="A207" s="14"/>
      <c r="B207" s="249"/>
      <c r="C207" s="250"/>
      <c r="D207" s="235" t="s">
        <v>159</v>
      </c>
      <c r="E207" s="251" t="s">
        <v>35</v>
      </c>
      <c r="F207" s="252" t="s">
        <v>300</v>
      </c>
      <c r="G207" s="250"/>
      <c r="H207" s="253">
        <v>64.727999999999994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159</v>
      </c>
      <c r="AU207" s="259" t="s">
        <v>90</v>
      </c>
      <c r="AV207" s="14" t="s">
        <v>90</v>
      </c>
      <c r="AW207" s="14" t="s">
        <v>41</v>
      </c>
      <c r="AX207" s="14" t="s">
        <v>88</v>
      </c>
      <c r="AY207" s="259" t="s">
        <v>148</v>
      </c>
    </row>
    <row r="208" s="2" customFormat="1" ht="24" customHeight="1">
      <c r="A208" s="41"/>
      <c r="B208" s="42"/>
      <c r="C208" s="222" t="s">
        <v>301</v>
      </c>
      <c r="D208" s="222" t="s">
        <v>150</v>
      </c>
      <c r="E208" s="223" t="s">
        <v>302</v>
      </c>
      <c r="F208" s="224" t="s">
        <v>303</v>
      </c>
      <c r="G208" s="225" t="s">
        <v>219</v>
      </c>
      <c r="H208" s="226">
        <v>47.488999999999997</v>
      </c>
      <c r="I208" s="227"/>
      <c r="J208" s="228">
        <f>ROUND(I208*H208,1)</f>
        <v>0</v>
      </c>
      <c r="K208" s="224" t="s">
        <v>154</v>
      </c>
      <c r="L208" s="47"/>
      <c r="M208" s="229" t="s">
        <v>35</v>
      </c>
      <c r="N208" s="230" t="s">
        <v>51</v>
      </c>
      <c r="O208" s="87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33" t="s">
        <v>155</v>
      </c>
      <c r="AT208" s="233" t="s">
        <v>150</v>
      </c>
      <c r="AU208" s="233" t="s">
        <v>90</v>
      </c>
      <c r="AY208" s="19" t="s">
        <v>148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9" t="s">
        <v>88</v>
      </c>
      <c r="BK208" s="234">
        <f>ROUND(I208*H208,1)</f>
        <v>0</v>
      </c>
      <c r="BL208" s="19" t="s">
        <v>155</v>
      </c>
      <c r="BM208" s="233" t="s">
        <v>304</v>
      </c>
    </row>
    <row r="209" s="2" customFormat="1">
      <c r="A209" s="41"/>
      <c r="B209" s="42"/>
      <c r="C209" s="43"/>
      <c r="D209" s="235" t="s">
        <v>157</v>
      </c>
      <c r="E209" s="43"/>
      <c r="F209" s="236" t="s">
        <v>305</v>
      </c>
      <c r="G209" s="43"/>
      <c r="H209" s="43"/>
      <c r="I209" s="140"/>
      <c r="J209" s="43"/>
      <c r="K209" s="43"/>
      <c r="L209" s="47"/>
      <c r="M209" s="237"/>
      <c r="N209" s="238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157</v>
      </c>
      <c r="AU209" s="19" t="s">
        <v>90</v>
      </c>
    </row>
    <row r="210" s="13" customFormat="1">
      <c r="A210" s="13"/>
      <c r="B210" s="239"/>
      <c r="C210" s="240"/>
      <c r="D210" s="235" t="s">
        <v>159</v>
      </c>
      <c r="E210" s="241" t="s">
        <v>35</v>
      </c>
      <c r="F210" s="242" t="s">
        <v>160</v>
      </c>
      <c r="G210" s="240"/>
      <c r="H210" s="241" t="s">
        <v>35</v>
      </c>
      <c r="I210" s="243"/>
      <c r="J210" s="240"/>
      <c r="K210" s="240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159</v>
      </c>
      <c r="AU210" s="248" t="s">
        <v>90</v>
      </c>
      <c r="AV210" s="13" t="s">
        <v>88</v>
      </c>
      <c r="AW210" s="13" t="s">
        <v>41</v>
      </c>
      <c r="AX210" s="13" t="s">
        <v>80</v>
      </c>
      <c r="AY210" s="248" t="s">
        <v>148</v>
      </c>
    </row>
    <row r="211" s="14" customFormat="1">
      <c r="A211" s="14"/>
      <c r="B211" s="249"/>
      <c r="C211" s="250"/>
      <c r="D211" s="235" t="s">
        <v>159</v>
      </c>
      <c r="E211" s="251" t="s">
        <v>35</v>
      </c>
      <c r="F211" s="252" t="s">
        <v>306</v>
      </c>
      <c r="G211" s="250"/>
      <c r="H211" s="253">
        <v>43.253999999999998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159</v>
      </c>
      <c r="AU211" s="259" t="s">
        <v>90</v>
      </c>
      <c r="AV211" s="14" t="s">
        <v>90</v>
      </c>
      <c r="AW211" s="14" t="s">
        <v>41</v>
      </c>
      <c r="AX211" s="14" t="s">
        <v>80</v>
      </c>
      <c r="AY211" s="259" t="s">
        <v>148</v>
      </c>
    </row>
    <row r="212" s="14" customFormat="1">
      <c r="A212" s="14"/>
      <c r="B212" s="249"/>
      <c r="C212" s="250"/>
      <c r="D212" s="235" t="s">
        <v>159</v>
      </c>
      <c r="E212" s="251" t="s">
        <v>35</v>
      </c>
      <c r="F212" s="252" t="s">
        <v>307</v>
      </c>
      <c r="G212" s="250"/>
      <c r="H212" s="253">
        <v>4.2350000000000003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159</v>
      </c>
      <c r="AU212" s="259" t="s">
        <v>90</v>
      </c>
      <c r="AV212" s="14" t="s">
        <v>90</v>
      </c>
      <c r="AW212" s="14" t="s">
        <v>41</v>
      </c>
      <c r="AX212" s="14" t="s">
        <v>80</v>
      </c>
      <c r="AY212" s="259" t="s">
        <v>148</v>
      </c>
    </row>
    <row r="213" s="15" customFormat="1">
      <c r="A213" s="15"/>
      <c r="B213" s="260"/>
      <c r="C213" s="261"/>
      <c r="D213" s="235" t="s">
        <v>159</v>
      </c>
      <c r="E213" s="262" t="s">
        <v>100</v>
      </c>
      <c r="F213" s="263" t="s">
        <v>232</v>
      </c>
      <c r="G213" s="261"/>
      <c r="H213" s="264">
        <v>47.488999999999997</v>
      </c>
      <c r="I213" s="265"/>
      <c r="J213" s="261"/>
      <c r="K213" s="261"/>
      <c r="L213" s="266"/>
      <c r="M213" s="267"/>
      <c r="N213" s="268"/>
      <c r="O213" s="268"/>
      <c r="P213" s="268"/>
      <c r="Q213" s="268"/>
      <c r="R213" s="268"/>
      <c r="S213" s="268"/>
      <c r="T213" s="26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0" t="s">
        <v>159</v>
      </c>
      <c r="AU213" s="270" t="s">
        <v>90</v>
      </c>
      <c r="AV213" s="15" t="s">
        <v>155</v>
      </c>
      <c r="AW213" s="15" t="s">
        <v>41</v>
      </c>
      <c r="AX213" s="15" t="s">
        <v>88</v>
      </c>
      <c r="AY213" s="270" t="s">
        <v>148</v>
      </c>
    </row>
    <row r="214" s="2" customFormat="1" ht="16.5" customHeight="1">
      <c r="A214" s="41"/>
      <c r="B214" s="42"/>
      <c r="C214" s="282" t="s">
        <v>308</v>
      </c>
      <c r="D214" s="282" t="s">
        <v>309</v>
      </c>
      <c r="E214" s="283" t="s">
        <v>310</v>
      </c>
      <c r="F214" s="284" t="s">
        <v>311</v>
      </c>
      <c r="G214" s="285" t="s">
        <v>297</v>
      </c>
      <c r="H214" s="286">
        <v>38.537999999999997</v>
      </c>
      <c r="I214" s="287"/>
      <c r="J214" s="288">
        <f>ROUND(I214*H214,1)</f>
        <v>0</v>
      </c>
      <c r="K214" s="284" t="s">
        <v>154</v>
      </c>
      <c r="L214" s="289"/>
      <c r="M214" s="290" t="s">
        <v>35</v>
      </c>
      <c r="N214" s="291" t="s">
        <v>51</v>
      </c>
      <c r="O214" s="87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33" t="s">
        <v>198</v>
      </c>
      <c r="AT214" s="233" t="s">
        <v>309</v>
      </c>
      <c r="AU214" s="233" t="s">
        <v>90</v>
      </c>
      <c r="AY214" s="19" t="s">
        <v>148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9" t="s">
        <v>88</v>
      </c>
      <c r="BK214" s="234">
        <f>ROUND(I214*H214,1)</f>
        <v>0</v>
      </c>
      <c r="BL214" s="19" t="s">
        <v>155</v>
      </c>
      <c r="BM214" s="233" t="s">
        <v>312</v>
      </c>
    </row>
    <row r="215" s="14" customFormat="1">
      <c r="A215" s="14"/>
      <c r="B215" s="249"/>
      <c r="C215" s="250"/>
      <c r="D215" s="235" t="s">
        <v>159</v>
      </c>
      <c r="E215" s="251" t="s">
        <v>35</v>
      </c>
      <c r="F215" s="252" t="s">
        <v>313</v>
      </c>
      <c r="G215" s="250"/>
      <c r="H215" s="253">
        <v>19.268999999999998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159</v>
      </c>
      <c r="AU215" s="259" t="s">
        <v>90</v>
      </c>
      <c r="AV215" s="14" t="s">
        <v>90</v>
      </c>
      <c r="AW215" s="14" t="s">
        <v>41</v>
      </c>
      <c r="AX215" s="14" t="s">
        <v>88</v>
      </c>
      <c r="AY215" s="259" t="s">
        <v>148</v>
      </c>
    </row>
    <row r="216" s="14" customFormat="1">
      <c r="A216" s="14"/>
      <c r="B216" s="249"/>
      <c r="C216" s="250"/>
      <c r="D216" s="235" t="s">
        <v>159</v>
      </c>
      <c r="E216" s="250"/>
      <c r="F216" s="252" t="s">
        <v>314</v>
      </c>
      <c r="G216" s="250"/>
      <c r="H216" s="253">
        <v>38.537999999999997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159</v>
      </c>
      <c r="AU216" s="259" t="s">
        <v>90</v>
      </c>
      <c r="AV216" s="14" t="s">
        <v>90</v>
      </c>
      <c r="AW216" s="14" t="s">
        <v>4</v>
      </c>
      <c r="AX216" s="14" t="s">
        <v>88</v>
      </c>
      <c r="AY216" s="259" t="s">
        <v>148</v>
      </c>
    </row>
    <row r="217" s="2" customFormat="1" ht="24" customHeight="1">
      <c r="A217" s="41"/>
      <c r="B217" s="42"/>
      <c r="C217" s="222" t="s">
        <v>315</v>
      </c>
      <c r="D217" s="222" t="s">
        <v>150</v>
      </c>
      <c r="E217" s="223" t="s">
        <v>316</v>
      </c>
      <c r="F217" s="224" t="s">
        <v>317</v>
      </c>
      <c r="G217" s="225" t="s">
        <v>219</v>
      </c>
      <c r="H217" s="226">
        <v>21.713999999999999</v>
      </c>
      <c r="I217" s="227"/>
      <c r="J217" s="228">
        <f>ROUND(I217*H217,1)</f>
        <v>0</v>
      </c>
      <c r="K217" s="224" t="s">
        <v>154</v>
      </c>
      <c r="L217" s="47"/>
      <c r="M217" s="229" t="s">
        <v>35</v>
      </c>
      <c r="N217" s="230" t="s">
        <v>51</v>
      </c>
      <c r="O217" s="87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33" t="s">
        <v>155</v>
      </c>
      <c r="AT217" s="233" t="s">
        <v>150</v>
      </c>
      <c r="AU217" s="233" t="s">
        <v>90</v>
      </c>
      <c r="AY217" s="19" t="s">
        <v>148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9" t="s">
        <v>88</v>
      </c>
      <c r="BK217" s="234">
        <f>ROUND(I217*H217,1)</f>
        <v>0</v>
      </c>
      <c r="BL217" s="19" t="s">
        <v>155</v>
      </c>
      <c r="BM217" s="233" t="s">
        <v>318</v>
      </c>
    </row>
    <row r="218" s="2" customFormat="1">
      <c r="A218" s="41"/>
      <c r="B218" s="42"/>
      <c r="C218" s="43"/>
      <c r="D218" s="235" t="s">
        <v>157</v>
      </c>
      <c r="E218" s="43"/>
      <c r="F218" s="236" t="s">
        <v>319</v>
      </c>
      <c r="G218" s="43"/>
      <c r="H218" s="43"/>
      <c r="I218" s="140"/>
      <c r="J218" s="43"/>
      <c r="K218" s="43"/>
      <c r="L218" s="47"/>
      <c r="M218" s="237"/>
      <c r="N218" s="238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19" t="s">
        <v>157</v>
      </c>
      <c r="AU218" s="19" t="s">
        <v>90</v>
      </c>
    </row>
    <row r="219" s="13" customFormat="1">
      <c r="A219" s="13"/>
      <c r="B219" s="239"/>
      <c r="C219" s="240"/>
      <c r="D219" s="235" t="s">
        <v>159</v>
      </c>
      <c r="E219" s="241" t="s">
        <v>35</v>
      </c>
      <c r="F219" s="242" t="s">
        <v>160</v>
      </c>
      <c r="G219" s="240"/>
      <c r="H219" s="241" t="s">
        <v>35</v>
      </c>
      <c r="I219" s="243"/>
      <c r="J219" s="240"/>
      <c r="K219" s="240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159</v>
      </c>
      <c r="AU219" s="248" t="s">
        <v>90</v>
      </c>
      <c r="AV219" s="13" t="s">
        <v>88</v>
      </c>
      <c r="AW219" s="13" t="s">
        <v>41</v>
      </c>
      <c r="AX219" s="13" t="s">
        <v>80</v>
      </c>
      <c r="AY219" s="248" t="s">
        <v>148</v>
      </c>
    </row>
    <row r="220" s="13" customFormat="1">
      <c r="A220" s="13"/>
      <c r="B220" s="239"/>
      <c r="C220" s="240"/>
      <c r="D220" s="235" t="s">
        <v>159</v>
      </c>
      <c r="E220" s="241" t="s">
        <v>35</v>
      </c>
      <c r="F220" s="242" t="s">
        <v>320</v>
      </c>
      <c r="G220" s="240"/>
      <c r="H220" s="241" t="s">
        <v>35</v>
      </c>
      <c r="I220" s="243"/>
      <c r="J220" s="240"/>
      <c r="K220" s="240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159</v>
      </c>
      <c r="AU220" s="248" t="s">
        <v>90</v>
      </c>
      <c r="AV220" s="13" t="s">
        <v>88</v>
      </c>
      <c r="AW220" s="13" t="s">
        <v>41</v>
      </c>
      <c r="AX220" s="13" t="s">
        <v>80</v>
      </c>
      <c r="AY220" s="248" t="s">
        <v>148</v>
      </c>
    </row>
    <row r="221" s="14" customFormat="1">
      <c r="A221" s="14"/>
      <c r="B221" s="249"/>
      <c r="C221" s="250"/>
      <c r="D221" s="235" t="s">
        <v>159</v>
      </c>
      <c r="E221" s="251" t="s">
        <v>35</v>
      </c>
      <c r="F221" s="252" t="s">
        <v>321</v>
      </c>
      <c r="G221" s="250"/>
      <c r="H221" s="253">
        <v>25.949000000000002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159</v>
      </c>
      <c r="AU221" s="259" t="s">
        <v>90</v>
      </c>
      <c r="AV221" s="14" t="s">
        <v>90</v>
      </c>
      <c r="AW221" s="14" t="s">
        <v>41</v>
      </c>
      <c r="AX221" s="14" t="s">
        <v>80</v>
      </c>
      <c r="AY221" s="259" t="s">
        <v>148</v>
      </c>
    </row>
    <row r="222" s="13" customFormat="1">
      <c r="A222" s="13"/>
      <c r="B222" s="239"/>
      <c r="C222" s="240"/>
      <c r="D222" s="235" t="s">
        <v>159</v>
      </c>
      <c r="E222" s="241" t="s">
        <v>35</v>
      </c>
      <c r="F222" s="242" t="s">
        <v>322</v>
      </c>
      <c r="G222" s="240"/>
      <c r="H222" s="241" t="s">
        <v>35</v>
      </c>
      <c r="I222" s="243"/>
      <c r="J222" s="240"/>
      <c r="K222" s="240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159</v>
      </c>
      <c r="AU222" s="248" t="s">
        <v>90</v>
      </c>
      <c r="AV222" s="13" t="s">
        <v>88</v>
      </c>
      <c r="AW222" s="13" t="s">
        <v>41</v>
      </c>
      <c r="AX222" s="13" t="s">
        <v>80</v>
      </c>
      <c r="AY222" s="248" t="s">
        <v>148</v>
      </c>
    </row>
    <row r="223" s="14" customFormat="1">
      <c r="A223" s="14"/>
      <c r="B223" s="249"/>
      <c r="C223" s="250"/>
      <c r="D223" s="235" t="s">
        <v>159</v>
      </c>
      <c r="E223" s="251" t="s">
        <v>323</v>
      </c>
      <c r="F223" s="252" t="s">
        <v>324</v>
      </c>
      <c r="G223" s="250"/>
      <c r="H223" s="253">
        <v>-4.2350000000000003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159</v>
      </c>
      <c r="AU223" s="259" t="s">
        <v>90</v>
      </c>
      <c r="AV223" s="14" t="s">
        <v>90</v>
      </c>
      <c r="AW223" s="14" t="s">
        <v>41</v>
      </c>
      <c r="AX223" s="14" t="s">
        <v>80</v>
      </c>
      <c r="AY223" s="259" t="s">
        <v>148</v>
      </c>
    </row>
    <row r="224" s="15" customFormat="1">
      <c r="A224" s="15"/>
      <c r="B224" s="260"/>
      <c r="C224" s="261"/>
      <c r="D224" s="235" t="s">
        <v>159</v>
      </c>
      <c r="E224" s="262" t="s">
        <v>107</v>
      </c>
      <c r="F224" s="263" t="s">
        <v>232</v>
      </c>
      <c r="G224" s="261"/>
      <c r="H224" s="264">
        <v>21.714000000000002</v>
      </c>
      <c r="I224" s="265"/>
      <c r="J224" s="261"/>
      <c r="K224" s="261"/>
      <c r="L224" s="266"/>
      <c r="M224" s="267"/>
      <c r="N224" s="268"/>
      <c r="O224" s="268"/>
      <c r="P224" s="268"/>
      <c r="Q224" s="268"/>
      <c r="R224" s="268"/>
      <c r="S224" s="268"/>
      <c r="T224" s="26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0" t="s">
        <v>159</v>
      </c>
      <c r="AU224" s="270" t="s">
        <v>90</v>
      </c>
      <c r="AV224" s="15" t="s">
        <v>155</v>
      </c>
      <c r="AW224" s="15" t="s">
        <v>41</v>
      </c>
      <c r="AX224" s="15" t="s">
        <v>88</v>
      </c>
      <c r="AY224" s="270" t="s">
        <v>148</v>
      </c>
    </row>
    <row r="225" s="2" customFormat="1" ht="16.5" customHeight="1">
      <c r="A225" s="41"/>
      <c r="B225" s="42"/>
      <c r="C225" s="282" t="s">
        <v>325</v>
      </c>
      <c r="D225" s="282" t="s">
        <v>309</v>
      </c>
      <c r="E225" s="283" t="s">
        <v>326</v>
      </c>
      <c r="F225" s="284" t="s">
        <v>327</v>
      </c>
      <c r="G225" s="285" t="s">
        <v>297</v>
      </c>
      <c r="H225" s="286">
        <v>43.427999999999997</v>
      </c>
      <c r="I225" s="287"/>
      <c r="J225" s="288">
        <f>ROUND(I225*H225,1)</f>
        <v>0</v>
      </c>
      <c r="K225" s="284" t="s">
        <v>154</v>
      </c>
      <c r="L225" s="289"/>
      <c r="M225" s="290" t="s">
        <v>35</v>
      </c>
      <c r="N225" s="291" t="s">
        <v>51</v>
      </c>
      <c r="O225" s="87"/>
      <c r="P225" s="231">
        <f>O225*H225</f>
        <v>0</v>
      </c>
      <c r="Q225" s="231">
        <v>0</v>
      </c>
      <c r="R225" s="231">
        <f>Q225*H225</f>
        <v>0</v>
      </c>
      <c r="S225" s="231">
        <v>0</v>
      </c>
      <c r="T225" s="232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33" t="s">
        <v>198</v>
      </c>
      <c r="AT225" s="233" t="s">
        <v>309</v>
      </c>
      <c r="AU225" s="233" t="s">
        <v>90</v>
      </c>
      <c r="AY225" s="19" t="s">
        <v>148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9" t="s">
        <v>88</v>
      </c>
      <c r="BK225" s="234">
        <f>ROUND(I225*H225,1)</f>
        <v>0</v>
      </c>
      <c r="BL225" s="19" t="s">
        <v>155</v>
      </c>
      <c r="BM225" s="233" t="s">
        <v>328</v>
      </c>
    </row>
    <row r="226" s="14" customFormat="1">
      <c r="A226" s="14"/>
      <c r="B226" s="249"/>
      <c r="C226" s="250"/>
      <c r="D226" s="235" t="s">
        <v>159</v>
      </c>
      <c r="E226" s="250"/>
      <c r="F226" s="252" t="s">
        <v>329</v>
      </c>
      <c r="G226" s="250"/>
      <c r="H226" s="253">
        <v>43.427999999999997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159</v>
      </c>
      <c r="AU226" s="259" t="s">
        <v>90</v>
      </c>
      <c r="AV226" s="14" t="s">
        <v>90</v>
      </c>
      <c r="AW226" s="14" t="s">
        <v>4</v>
      </c>
      <c r="AX226" s="14" t="s">
        <v>88</v>
      </c>
      <c r="AY226" s="259" t="s">
        <v>148</v>
      </c>
    </row>
    <row r="227" s="2" customFormat="1" ht="24" customHeight="1">
      <c r="A227" s="41"/>
      <c r="B227" s="42"/>
      <c r="C227" s="222" t="s">
        <v>330</v>
      </c>
      <c r="D227" s="222" t="s">
        <v>150</v>
      </c>
      <c r="E227" s="223" t="s">
        <v>331</v>
      </c>
      <c r="F227" s="224" t="s">
        <v>332</v>
      </c>
      <c r="G227" s="225" t="s">
        <v>153</v>
      </c>
      <c r="H227" s="226">
        <v>25.629999999999999</v>
      </c>
      <c r="I227" s="227"/>
      <c r="J227" s="228">
        <f>ROUND(I227*H227,1)</f>
        <v>0</v>
      </c>
      <c r="K227" s="224" t="s">
        <v>154</v>
      </c>
      <c r="L227" s="47"/>
      <c r="M227" s="229" t="s">
        <v>35</v>
      </c>
      <c r="N227" s="230" t="s">
        <v>51</v>
      </c>
      <c r="O227" s="87"/>
      <c r="P227" s="231">
        <f>O227*H227</f>
        <v>0</v>
      </c>
      <c r="Q227" s="231">
        <v>0</v>
      </c>
      <c r="R227" s="231">
        <f>Q227*H227</f>
        <v>0</v>
      </c>
      <c r="S227" s="231">
        <v>0</v>
      </c>
      <c r="T227" s="232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33" t="s">
        <v>155</v>
      </c>
      <c r="AT227" s="233" t="s">
        <v>150</v>
      </c>
      <c r="AU227" s="233" t="s">
        <v>90</v>
      </c>
      <c r="AY227" s="19" t="s">
        <v>148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9" t="s">
        <v>88</v>
      </c>
      <c r="BK227" s="234">
        <f>ROUND(I227*H227,1)</f>
        <v>0</v>
      </c>
      <c r="BL227" s="19" t="s">
        <v>155</v>
      </c>
      <c r="BM227" s="233" t="s">
        <v>333</v>
      </c>
    </row>
    <row r="228" s="2" customFormat="1">
      <c r="A228" s="41"/>
      <c r="B228" s="42"/>
      <c r="C228" s="43"/>
      <c r="D228" s="235" t="s">
        <v>157</v>
      </c>
      <c r="E228" s="43"/>
      <c r="F228" s="236" t="s">
        <v>334</v>
      </c>
      <c r="G228" s="43"/>
      <c r="H228" s="43"/>
      <c r="I228" s="140"/>
      <c r="J228" s="43"/>
      <c r="K228" s="43"/>
      <c r="L228" s="47"/>
      <c r="M228" s="237"/>
      <c r="N228" s="238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19" t="s">
        <v>157</v>
      </c>
      <c r="AU228" s="19" t="s">
        <v>90</v>
      </c>
    </row>
    <row r="229" s="13" customFormat="1">
      <c r="A229" s="13"/>
      <c r="B229" s="239"/>
      <c r="C229" s="240"/>
      <c r="D229" s="235" t="s">
        <v>159</v>
      </c>
      <c r="E229" s="241" t="s">
        <v>35</v>
      </c>
      <c r="F229" s="242" t="s">
        <v>160</v>
      </c>
      <c r="G229" s="240"/>
      <c r="H229" s="241" t="s">
        <v>35</v>
      </c>
      <c r="I229" s="243"/>
      <c r="J229" s="240"/>
      <c r="K229" s="240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159</v>
      </c>
      <c r="AU229" s="248" t="s">
        <v>90</v>
      </c>
      <c r="AV229" s="13" t="s">
        <v>88</v>
      </c>
      <c r="AW229" s="13" t="s">
        <v>41</v>
      </c>
      <c r="AX229" s="13" t="s">
        <v>80</v>
      </c>
      <c r="AY229" s="248" t="s">
        <v>148</v>
      </c>
    </row>
    <row r="230" s="14" customFormat="1">
      <c r="A230" s="14"/>
      <c r="B230" s="249"/>
      <c r="C230" s="250"/>
      <c r="D230" s="235" t="s">
        <v>159</v>
      </c>
      <c r="E230" s="251" t="s">
        <v>35</v>
      </c>
      <c r="F230" s="252" t="s">
        <v>335</v>
      </c>
      <c r="G230" s="250"/>
      <c r="H230" s="253">
        <v>25.629999999999999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159</v>
      </c>
      <c r="AU230" s="259" t="s">
        <v>90</v>
      </c>
      <c r="AV230" s="14" t="s">
        <v>90</v>
      </c>
      <c r="AW230" s="14" t="s">
        <v>41</v>
      </c>
      <c r="AX230" s="14" t="s">
        <v>88</v>
      </c>
      <c r="AY230" s="259" t="s">
        <v>148</v>
      </c>
    </row>
    <row r="231" s="2" customFormat="1" ht="24" customHeight="1">
      <c r="A231" s="41"/>
      <c r="B231" s="42"/>
      <c r="C231" s="222" t="s">
        <v>336</v>
      </c>
      <c r="D231" s="222" t="s">
        <v>150</v>
      </c>
      <c r="E231" s="223" t="s">
        <v>337</v>
      </c>
      <c r="F231" s="224" t="s">
        <v>338</v>
      </c>
      <c r="G231" s="225" t="s">
        <v>153</v>
      </c>
      <c r="H231" s="226">
        <v>25.629999999999999</v>
      </c>
      <c r="I231" s="227"/>
      <c r="J231" s="228">
        <f>ROUND(I231*H231,1)</f>
        <v>0</v>
      </c>
      <c r="K231" s="224" t="s">
        <v>154</v>
      </c>
      <c r="L231" s="47"/>
      <c r="M231" s="229" t="s">
        <v>35</v>
      </c>
      <c r="N231" s="230" t="s">
        <v>51</v>
      </c>
      <c r="O231" s="87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33" t="s">
        <v>155</v>
      </c>
      <c r="AT231" s="233" t="s">
        <v>150</v>
      </c>
      <c r="AU231" s="233" t="s">
        <v>90</v>
      </c>
      <c r="AY231" s="19" t="s">
        <v>148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9" t="s">
        <v>88</v>
      </c>
      <c r="BK231" s="234">
        <f>ROUND(I231*H231,1)</f>
        <v>0</v>
      </c>
      <c r="BL231" s="19" t="s">
        <v>155</v>
      </c>
      <c r="BM231" s="233" t="s">
        <v>339</v>
      </c>
    </row>
    <row r="232" s="2" customFormat="1">
      <c r="A232" s="41"/>
      <c r="B232" s="42"/>
      <c r="C232" s="43"/>
      <c r="D232" s="235" t="s">
        <v>157</v>
      </c>
      <c r="E232" s="43"/>
      <c r="F232" s="236" t="s">
        <v>340</v>
      </c>
      <c r="G232" s="43"/>
      <c r="H232" s="43"/>
      <c r="I232" s="140"/>
      <c r="J232" s="43"/>
      <c r="K232" s="43"/>
      <c r="L232" s="47"/>
      <c r="M232" s="237"/>
      <c r="N232" s="238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19" t="s">
        <v>157</v>
      </c>
      <c r="AU232" s="19" t="s">
        <v>90</v>
      </c>
    </row>
    <row r="233" s="13" customFormat="1">
      <c r="A233" s="13"/>
      <c r="B233" s="239"/>
      <c r="C233" s="240"/>
      <c r="D233" s="235" t="s">
        <v>159</v>
      </c>
      <c r="E233" s="241" t="s">
        <v>35</v>
      </c>
      <c r="F233" s="242" t="s">
        <v>160</v>
      </c>
      <c r="G233" s="240"/>
      <c r="H233" s="241" t="s">
        <v>35</v>
      </c>
      <c r="I233" s="243"/>
      <c r="J233" s="240"/>
      <c r="K233" s="240"/>
      <c r="L233" s="244"/>
      <c r="M233" s="245"/>
      <c r="N233" s="246"/>
      <c r="O233" s="246"/>
      <c r="P233" s="246"/>
      <c r="Q233" s="246"/>
      <c r="R233" s="246"/>
      <c r="S233" s="246"/>
      <c r="T233" s="24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8" t="s">
        <v>159</v>
      </c>
      <c r="AU233" s="248" t="s">
        <v>90</v>
      </c>
      <c r="AV233" s="13" t="s">
        <v>88</v>
      </c>
      <c r="AW233" s="13" t="s">
        <v>41</v>
      </c>
      <c r="AX233" s="13" t="s">
        <v>80</v>
      </c>
      <c r="AY233" s="248" t="s">
        <v>148</v>
      </c>
    </row>
    <row r="234" s="14" customFormat="1">
      <c r="A234" s="14"/>
      <c r="B234" s="249"/>
      <c r="C234" s="250"/>
      <c r="D234" s="235" t="s">
        <v>159</v>
      </c>
      <c r="E234" s="251" t="s">
        <v>35</v>
      </c>
      <c r="F234" s="252" t="s">
        <v>335</v>
      </c>
      <c r="G234" s="250"/>
      <c r="H234" s="253">
        <v>25.629999999999999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9" t="s">
        <v>159</v>
      </c>
      <c r="AU234" s="259" t="s">
        <v>90</v>
      </c>
      <c r="AV234" s="14" t="s">
        <v>90</v>
      </c>
      <c r="AW234" s="14" t="s">
        <v>41</v>
      </c>
      <c r="AX234" s="14" t="s">
        <v>88</v>
      </c>
      <c r="AY234" s="259" t="s">
        <v>148</v>
      </c>
    </row>
    <row r="235" s="2" customFormat="1" ht="16.5" customHeight="1">
      <c r="A235" s="41"/>
      <c r="B235" s="42"/>
      <c r="C235" s="282" t="s">
        <v>341</v>
      </c>
      <c r="D235" s="282" t="s">
        <v>309</v>
      </c>
      <c r="E235" s="283" t="s">
        <v>342</v>
      </c>
      <c r="F235" s="284" t="s">
        <v>343</v>
      </c>
      <c r="G235" s="285" t="s">
        <v>344</v>
      </c>
      <c r="H235" s="286">
        <v>0.38400000000000001</v>
      </c>
      <c r="I235" s="287"/>
      <c r="J235" s="288">
        <f>ROUND(I235*H235,1)</f>
        <v>0</v>
      </c>
      <c r="K235" s="284" t="s">
        <v>154</v>
      </c>
      <c r="L235" s="289"/>
      <c r="M235" s="290" t="s">
        <v>35</v>
      </c>
      <c r="N235" s="291" t="s">
        <v>51</v>
      </c>
      <c r="O235" s="87"/>
      <c r="P235" s="231">
        <f>O235*H235</f>
        <v>0</v>
      </c>
      <c r="Q235" s="231">
        <v>0.001</v>
      </c>
      <c r="R235" s="231">
        <f>Q235*H235</f>
        <v>0.00038400000000000001</v>
      </c>
      <c r="S235" s="231">
        <v>0</v>
      </c>
      <c r="T235" s="232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33" t="s">
        <v>198</v>
      </c>
      <c r="AT235" s="233" t="s">
        <v>309</v>
      </c>
      <c r="AU235" s="233" t="s">
        <v>90</v>
      </c>
      <c r="AY235" s="19" t="s">
        <v>148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9" t="s">
        <v>88</v>
      </c>
      <c r="BK235" s="234">
        <f>ROUND(I235*H235,1)</f>
        <v>0</v>
      </c>
      <c r="BL235" s="19" t="s">
        <v>155</v>
      </c>
      <c r="BM235" s="233" t="s">
        <v>345</v>
      </c>
    </row>
    <row r="236" s="14" customFormat="1">
      <c r="A236" s="14"/>
      <c r="B236" s="249"/>
      <c r="C236" s="250"/>
      <c r="D236" s="235" t="s">
        <v>159</v>
      </c>
      <c r="E236" s="250"/>
      <c r="F236" s="252" t="s">
        <v>346</v>
      </c>
      <c r="G236" s="250"/>
      <c r="H236" s="253">
        <v>0.38400000000000001</v>
      </c>
      <c r="I236" s="254"/>
      <c r="J236" s="250"/>
      <c r="K236" s="250"/>
      <c r="L236" s="255"/>
      <c r="M236" s="256"/>
      <c r="N236" s="257"/>
      <c r="O236" s="257"/>
      <c r="P236" s="257"/>
      <c r="Q236" s="257"/>
      <c r="R236" s="257"/>
      <c r="S236" s="257"/>
      <c r="T236" s="25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9" t="s">
        <v>159</v>
      </c>
      <c r="AU236" s="259" t="s">
        <v>90</v>
      </c>
      <c r="AV236" s="14" t="s">
        <v>90</v>
      </c>
      <c r="AW236" s="14" t="s">
        <v>4</v>
      </c>
      <c r="AX236" s="14" t="s">
        <v>88</v>
      </c>
      <c r="AY236" s="259" t="s">
        <v>148</v>
      </c>
    </row>
    <row r="237" s="2" customFormat="1" ht="16.5" customHeight="1">
      <c r="A237" s="41"/>
      <c r="B237" s="42"/>
      <c r="C237" s="222" t="s">
        <v>347</v>
      </c>
      <c r="D237" s="222" t="s">
        <v>150</v>
      </c>
      <c r="E237" s="223" t="s">
        <v>348</v>
      </c>
      <c r="F237" s="224" t="s">
        <v>349</v>
      </c>
      <c r="G237" s="225" t="s">
        <v>153</v>
      </c>
      <c r="H237" s="226">
        <v>37.07</v>
      </c>
      <c r="I237" s="227"/>
      <c r="J237" s="228">
        <f>ROUND(I237*H237,1)</f>
        <v>0</v>
      </c>
      <c r="K237" s="224" t="s">
        <v>154</v>
      </c>
      <c r="L237" s="47"/>
      <c r="M237" s="229" t="s">
        <v>35</v>
      </c>
      <c r="N237" s="230" t="s">
        <v>51</v>
      </c>
      <c r="O237" s="87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33" t="s">
        <v>155</v>
      </c>
      <c r="AT237" s="233" t="s">
        <v>150</v>
      </c>
      <c r="AU237" s="233" t="s">
        <v>90</v>
      </c>
      <c r="AY237" s="19" t="s">
        <v>148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9" t="s">
        <v>88</v>
      </c>
      <c r="BK237" s="234">
        <f>ROUND(I237*H237,1)</f>
        <v>0</v>
      </c>
      <c r="BL237" s="19" t="s">
        <v>155</v>
      </c>
      <c r="BM237" s="233" t="s">
        <v>350</v>
      </c>
    </row>
    <row r="238" s="2" customFormat="1">
      <c r="A238" s="41"/>
      <c r="B238" s="42"/>
      <c r="C238" s="43"/>
      <c r="D238" s="235" t="s">
        <v>157</v>
      </c>
      <c r="E238" s="43"/>
      <c r="F238" s="236" t="s">
        <v>351</v>
      </c>
      <c r="G238" s="43"/>
      <c r="H238" s="43"/>
      <c r="I238" s="140"/>
      <c r="J238" s="43"/>
      <c r="K238" s="43"/>
      <c r="L238" s="47"/>
      <c r="M238" s="237"/>
      <c r="N238" s="238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19" t="s">
        <v>157</v>
      </c>
      <c r="AU238" s="19" t="s">
        <v>90</v>
      </c>
    </row>
    <row r="239" s="13" customFormat="1">
      <c r="A239" s="13"/>
      <c r="B239" s="239"/>
      <c r="C239" s="240"/>
      <c r="D239" s="235" t="s">
        <v>159</v>
      </c>
      <c r="E239" s="241" t="s">
        <v>35</v>
      </c>
      <c r="F239" s="242" t="s">
        <v>160</v>
      </c>
      <c r="G239" s="240"/>
      <c r="H239" s="241" t="s">
        <v>35</v>
      </c>
      <c r="I239" s="243"/>
      <c r="J239" s="240"/>
      <c r="K239" s="240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159</v>
      </c>
      <c r="AU239" s="248" t="s">
        <v>90</v>
      </c>
      <c r="AV239" s="13" t="s">
        <v>88</v>
      </c>
      <c r="AW239" s="13" t="s">
        <v>41</v>
      </c>
      <c r="AX239" s="13" t="s">
        <v>80</v>
      </c>
      <c r="AY239" s="248" t="s">
        <v>148</v>
      </c>
    </row>
    <row r="240" s="14" customFormat="1">
      <c r="A240" s="14"/>
      <c r="B240" s="249"/>
      <c r="C240" s="250"/>
      <c r="D240" s="235" t="s">
        <v>159</v>
      </c>
      <c r="E240" s="251" t="s">
        <v>35</v>
      </c>
      <c r="F240" s="252" t="s">
        <v>352</v>
      </c>
      <c r="G240" s="250"/>
      <c r="H240" s="253">
        <v>37.07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159</v>
      </c>
      <c r="AU240" s="259" t="s">
        <v>90</v>
      </c>
      <c r="AV240" s="14" t="s">
        <v>90</v>
      </c>
      <c r="AW240" s="14" t="s">
        <v>41</v>
      </c>
      <c r="AX240" s="14" t="s">
        <v>88</v>
      </c>
      <c r="AY240" s="259" t="s">
        <v>148</v>
      </c>
    </row>
    <row r="241" s="12" customFormat="1" ht="22.8" customHeight="1">
      <c r="A241" s="12"/>
      <c r="B241" s="206"/>
      <c r="C241" s="207"/>
      <c r="D241" s="208" t="s">
        <v>79</v>
      </c>
      <c r="E241" s="220" t="s">
        <v>166</v>
      </c>
      <c r="F241" s="220" t="s">
        <v>353</v>
      </c>
      <c r="G241" s="207"/>
      <c r="H241" s="207"/>
      <c r="I241" s="210"/>
      <c r="J241" s="221">
        <f>BK241</f>
        <v>0</v>
      </c>
      <c r="K241" s="207"/>
      <c r="L241" s="212"/>
      <c r="M241" s="213"/>
      <c r="N241" s="214"/>
      <c r="O241" s="214"/>
      <c r="P241" s="215">
        <f>SUM(P242:P254)</f>
        <v>0</v>
      </c>
      <c r="Q241" s="214"/>
      <c r="R241" s="215">
        <f>SUM(R242:R254)</f>
        <v>0</v>
      </c>
      <c r="S241" s="214"/>
      <c r="T241" s="216">
        <f>SUM(T242:T254)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7" t="s">
        <v>88</v>
      </c>
      <c r="AT241" s="218" t="s">
        <v>79</v>
      </c>
      <c r="AU241" s="218" t="s">
        <v>88</v>
      </c>
      <c r="AY241" s="217" t="s">
        <v>148</v>
      </c>
      <c r="BK241" s="219">
        <f>SUM(BK242:BK254)</f>
        <v>0</v>
      </c>
    </row>
    <row r="242" s="2" customFormat="1" ht="16.5" customHeight="1">
      <c r="A242" s="41"/>
      <c r="B242" s="42"/>
      <c r="C242" s="222" t="s">
        <v>354</v>
      </c>
      <c r="D242" s="222" t="s">
        <v>150</v>
      </c>
      <c r="E242" s="223" t="s">
        <v>355</v>
      </c>
      <c r="F242" s="224" t="s">
        <v>356</v>
      </c>
      <c r="G242" s="225" t="s">
        <v>182</v>
      </c>
      <c r="H242" s="226">
        <v>33.700000000000003</v>
      </c>
      <c r="I242" s="227"/>
      <c r="J242" s="228">
        <f>ROUND(I242*H242,1)</f>
        <v>0</v>
      </c>
      <c r="K242" s="224" t="s">
        <v>154</v>
      </c>
      <c r="L242" s="47"/>
      <c r="M242" s="229" t="s">
        <v>35</v>
      </c>
      <c r="N242" s="230" t="s">
        <v>51</v>
      </c>
      <c r="O242" s="87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33" t="s">
        <v>155</v>
      </c>
      <c r="AT242" s="233" t="s">
        <v>150</v>
      </c>
      <c r="AU242" s="233" t="s">
        <v>90</v>
      </c>
      <c r="AY242" s="19" t="s">
        <v>148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9" t="s">
        <v>88</v>
      </c>
      <c r="BK242" s="234">
        <f>ROUND(I242*H242,1)</f>
        <v>0</v>
      </c>
      <c r="BL242" s="19" t="s">
        <v>155</v>
      </c>
      <c r="BM242" s="233" t="s">
        <v>357</v>
      </c>
    </row>
    <row r="243" s="2" customFormat="1">
      <c r="A243" s="41"/>
      <c r="B243" s="42"/>
      <c r="C243" s="43"/>
      <c r="D243" s="235" t="s">
        <v>157</v>
      </c>
      <c r="E243" s="43"/>
      <c r="F243" s="236" t="s">
        <v>358</v>
      </c>
      <c r="G243" s="43"/>
      <c r="H243" s="43"/>
      <c r="I243" s="140"/>
      <c r="J243" s="43"/>
      <c r="K243" s="43"/>
      <c r="L243" s="47"/>
      <c r="M243" s="237"/>
      <c r="N243" s="238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19" t="s">
        <v>157</v>
      </c>
      <c r="AU243" s="19" t="s">
        <v>90</v>
      </c>
    </row>
    <row r="244" s="13" customFormat="1">
      <c r="A244" s="13"/>
      <c r="B244" s="239"/>
      <c r="C244" s="240"/>
      <c r="D244" s="235" t="s">
        <v>159</v>
      </c>
      <c r="E244" s="241" t="s">
        <v>35</v>
      </c>
      <c r="F244" s="242" t="s">
        <v>160</v>
      </c>
      <c r="G244" s="240"/>
      <c r="H244" s="241" t="s">
        <v>35</v>
      </c>
      <c r="I244" s="243"/>
      <c r="J244" s="240"/>
      <c r="K244" s="240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159</v>
      </c>
      <c r="AU244" s="248" t="s">
        <v>90</v>
      </c>
      <c r="AV244" s="13" t="s">
        <v>88</v>
      </c>
      <c r="AW244" s="13" t="s">
        <v>41</v>
      </c>
      <c r="AX244" s="13" t="s">
        <v>80</v>
      </c>
      <c r="AY244" s="248" t="s">
        <v>148</v>
      </c>
    </row>
    <row r="245" s="14" customFormat="1">
      <c r="A245" s="14"/>
      <c r="B245" s="249"/>
      <c r="C245" s="250"/>
      <c r="D245" s="235" t="s">
        <v>159</v>
      </c>
      <c r="E245" s="251" t="s">
        <v>35</v>
      </c>
      <c r="F245" s="252" t="s">
        <v>359</v>
      </c>
      <c r="G245" s="250"/>
      <c r="H245" s="253">
        <v>33.700000000000003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159</v>
      </c>
      <c r="AU245" s="259" t="s">
        <v>90</v>
      </c>
      <c r="AV245" s="14" t="s">
        <v>90</v>
      </c>
      <c r="AW245" s="14" t="s">
        <v>41</v>
      </c>
      <c r="AX245" s="14" t="s">
        <v>88</v>
      </c>
      <c r="AY245" s="259" t="s">
        <v>148</v>
      </c>
    </row>
    <row r="246" s="2" customFormat="1" ht="16.5" customHeight="1">
      <c r="A246" s="41"/>
      <c r="B246" s="42"/>
      <c r="C246" s="222" t="s">
        <v>360</v>
      </c>
      <c r="D246" s="222" t="s">
        <v>150</v>
      </c>
      <c r="E246" s="223" t="s">
        <v>361</v>
      </c>
      <c r="F246" s="224" t="s">
        <v>362</v>
      </c>
      <c r="G246" s="225" t="s">
        <v>182</v>
      </c>
      <c r="H246" s="226">
        <v>33.700000000000003</v>
      </c>
      <c r="I246" s="227"/>
      <c r="J246" s="228">
        <f>ROUND(I246*H246,1)</f>
        <v>0</v>
      </c>
      <c r="K246" s="224" t="s">
        <v>154</v>
      </c>
      <c r="L246" s="47"/>
      <c r="M246" s="229" t="s">
        <v>35</v>
      </c>
      <c r="N246" s="230" t="s">
        <v>51</v>
      </c>
      <c r="O246" s="87"/>
      <c r="P246" s="231">
        <f>O246*H246</f>
        <v>0</v>
      </c>
      <c r="Q246" s="231">
        <v>0</v>
      </c>
      <c r="R246" s="231">
        <f>Q246*H246</f>
        <v>0</v>
      </c>
      <c r="S246" s="231">
        <v>0</v>
      </c>
      <c r="T246" s="232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33" t="s">
        <v>155</v>
      </c>
      <c r="AT246" s="233" t="s">
        <v>150</v>
      </c>
      <c r="AU246" s="233" t="s">
        <v>90</v>
      </c>
      <c r="AY246" s="19" t="s">
        <v>148</v>
      </c>
      <c r="BE246" s="234">
        <f>IF(N246="základní",J246,0)</f>
        <v>0</v>
      </c>
      <c r="BF246" s="234">
        <f>IF(N246="snížená",J246,0)</f>
        <v>0</v>
      </c>
      <c r="BG246" s="234">
        <f>IF(N246="zákl. přenesená",J246,0)</f>
        <v>0</v>
      </c>
      <c r="BH246" s="234">
        <f>IF(N246="sníž. přenesená",J246,0)</f>
        <v>0</v>
      </c>
      <c r="BI246" s="234">
        <f>IF(N246="nulová",J246,0)</f>
        <v>0</v>
      </c>
      <c r="BJ246" s="19" t="s">
        <v>88</v>
      </c>
      <c r="BK246" s="234">
        <f>ROUND(I246*H246,1)</f>
        <v>0</v>
      </c>
      <c r="BL246" s="19" t="s">
        <v>155</v>
      </c>
      <c r="BM246" s="233" t="s">
        <v>363</v>
      </c>
    </row>
    <row r="247" s="2" customFormat="1">
      <c r="A247" s="41"/>
      <c r="B247" s="42"/>
      <c r="C247" s="43"/>
      <c r="D247" s="235" t="s">
        <v>157</v>
      </c>
      <c r="E247" s="43"/>
      <c r="F247" s="236" t="s">
        <v>364</v>
      </c>
      <c r="G247" s="43"/>
      <c r="H247" s="43"/>
      <c r="I247" s="140"/>
      <c r="J247" s="43"/>
      <c r="K247" s="43"/>
      <c r="L247" s="47"/>
      <c r="M247" s="237"/>
      <c r="N247" s="238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19" t="s">
        <v>157</v>
      </c>
      <c r="AU247" s="19" t="s">
        <v>90</v>
      </c>
    </row>
    <row r="248" s="13" customFormat="1">
      <c r="A248" s="13"/>
      <c r="B248" s="239"/>
      <c r="C248" s="240"/>
      <c r="D248" s="235" t="s">
        <v>159</v>
      </c>
      <c r="E248" s="241" t="s">
        <v>35</v>
      </c>
      <c r="F248" s="242" t="s">
        <v>160</v>
      </c>
      <c r="G248" s="240"/>
      <c r="H248" s="241" t="s">
        <v>35</v>
      </c>
      <c r="I248" s="243"/>
      <c r="J248" s="240"/>
      <c r="K248" s="240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159</v>
      </c>
      <c r="AU248" s="248" t="s">
        <v>90</v>
      </c>
      <c r="AV248" s="13" t="s">
        <v>88</v>
      </c>
      <c r="AW248" s="13" t="s">
        <v>41</v>
      </c>
      <c r="AX248" s="13" t="s">
        <v>80</v>
      </c>
      <c r="AY248" s="248" t="s">
        <v>148</v>
      </c>
    </row>
    <row r="249" s="14" customFormat="1">
      <c r="A249" s="14"/>
      <c r="B249" s="249"/>
      <c r="C249" s="250"/>
      <c r="D249" s="235" t="s">
        <v>159</v>
      </c>
      <c r="E249" s="251" t="s">
        <v>35</v>
      </c>
      <c r="F249" s="252" t="s">
        <v>359</v>
      </c>
      <c r="G249" s="250"/>
      <c r="H249" s="253">
        <v>33.700000000000003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159</v>
      </c>
      <c r="AU249" s="259" t="s">
        <v>90</v>
      </c>
      <c r="AV249" s="14" t="s">
        <v>90</v>
      </c>
      <c r="AW249" s="14" t="s">
        <v>41</v>
      </c>
      <c r="AX249" s="14" t="s">
        <v>88</v>
      </c>
      <c r="AY249" s="259" t="s">
        <v>148</v>
      </c>
    </row>
    <row r="250" s="2" customFormat="1" ht="16.5" customHeight="1">
      <c r="A250" s="41"/>
      <c r="B250" s="42"/>
      <c r="C250" s="222" t="s">
        <v>365</v>
      </c>
      <c r="D250" s="222" t="s">
        <v>150</v>
      </c>
      <c r="E250" s="223" t="s">
        <v>366</v>
      </c>
      <c r="F250" s="224" t="s">
        <v>367</v>
      </c>
      <c r="G250" s="225" t="s">
        <v>182</v>
      </c>
      <c r="H250" s="226">
        <v>33.700000000000003</v>
      </c>
      <c r="I250" s="227"/>
      <c r="J250" s="228">
        <f>ROUND(I250*H250,1)</f>
        <v>0</v>
      </c>
      <c r="K250" s="224" t="s">
        <v>154</v>
      </c>
      <c r="L250" s="47"/>
      <c r="M250" s="229" t="s">
        <v>35</v>
      </c>
      <c r="N250" s="230" t="s">
        <v>51</v>
      </c>
      <c r="O250" s="87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33" t="s">
        <v>155</v>
      </c>
      <c r="AT250" s="233" t="s">
        <v>150</v>
      </c>
      <c r="AU250" s="233" t="s">
        <v>90</v>
      </c>
      <c r="AY250" s="19" t="s">
        <v>148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9" t="s">
        <v>88</v>
      </c>
      <c r="BK250" s="234">
        <f>ROUND(I250*H250,1)</f>
        <v>0</v>
      </c>
      <c r="BL250" s="19" t="s">
        <v>155</v>
      </c>
      <c r="BM250" s="233" t="s">
        <v>368</v>
      </c>
    </row>
    <row r="251" s="2" customFormat="1">
      <c r="A251" s="41"/>
      <c r="B251" s="42"/>
      <c r="C251" s="43"/>
      <c r="D251" s="235" t="s">
        <v>157</v>
      </c>
      <c r="E251" s="43"/>
      <c r="F251" s="236" t="s">
        <v>364</v>
      </c>
      <c r="G251" s="43"/>
      <c r="H251" s="43"/>
      <c r="I251" s="140"/>
      <c r="J251" s="43"/>
      <c r="K251" s="43"/>
      <c r="L251" s="47"/>
      <c r="M251" s="237"/>
      <c r="N251" s="238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19" t="s">
        <v>157</v>
      </c>
      <c r="AU251" s="19" t="s">
        <v>90</v>
      </c>
    </row>
    <row r="252" s="13" customFormat="1">
      <c r="A252" s="13"/>
      <c r="B252" s="239"/>
      <c r="C252" s="240"/>
      <c r="D252" s="235" t="s">
        <v>159</v>
      </c>
      <c r="E252" s="241" t="s">
        <v>35</v>
      </c>
      <c r="F252" s="242" t="s">
        <v>160</v>
      </c>
      <c r="G252" s="240"/>
      <c r="H252" s="241" t="s">
        <v>35</v>
      </c>
      <c r="I252" s="243"/>
      <c r="J252" s="240"/>
      <c r="K252" s="240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159</v>
      </c>
      <c r="AU252" s="248" t="s">
        <v>90</v>
      </c>
      <c r="AV252" s="13" t="s">
        <v>88</v>
      </c>
      <c r="AW252" s="13" t="s">
        <v>41</v>
      </c>
      <c r="AX252" s="13" t="s">
        <v>80</v>
      </c>
      <c r="AY252" s="248" t="s">
        <v>148</v>
      </c>
    </row>
    <row r="253" s="13" customFormat="1">
      <c r="A253" s="13"/>
      <c r="B253" s="239"/>
      <c r="C253" s="240"/>
      <c r="D253" s="235" t="s">
        <v>159</v>
      </c>
      <c r="E253" s="241" t="s">
        <v>35</v>
      </c>
      <c r="F253" s="242" t="s">
        <v>369</v>
      </c>
      <c r="G253" s="240"/>
      <c r="H253" s="241" t="s">
        <v>35</v>
      </c>
      <c r="I253" s="243"/>
      <c r="J253" s="240"/>
      <c r="K253" s="240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159</v>
      </c>
      <c r="AU253" s="248" t="s">
        <v>90</v>
      </c>
      <c r="AV253" s="13" t="s">
        <v>88</v>
      </c>
      <c r="AW253" s="13" t="s">
        <v>41</v>
      </c>
      <c r="AX253" s="13" t="s">
        <v>80</v>
      </c>
      <c r="AY253" s="248" t="s">
        <v>148</v>
      </c>
    </row>
    <row r="254" s="14" customFormat="1">
      <c r="A254" s="14"/>
      <c r="B254" s="249"/>
      <c r="C254" s="250"/>
      <c r="D254" s="235" t="s">
        <v>159</v>
      </c>
      <c r="E254" s="251" t="s">
        <v>35</v>
      </c>
      <c r="F254" s="252" t="s">
        <v>370</v>
      </c>
      <c r="G254" s="250"/>
      <c r="H254" s="253">
        <v>33.700000000000003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159</v>
      </c>
      <c r="AU254" s="259" t="s">
        <v>90</v>
      </c>
      <c r="AV254" s="14" t="s">
        <v>90</v>
      </c>
      <c r="AW254" s="14" t="s">
        <v>41</v>
      </c>
      <c r="AX254" s="14" t="s">
        <v>88</v>
      </c>
      <c r="AY254" s="259" t="s">
        <v>148</v>
      </c>
    </row>
    <row r="255" s="12" customFormat="1" ht="22.8" customHeight="1">
      <c r="A255" s="12"/>
      <c r="B255" s="206"/>
      <c r="C255" s="207"/>
      <c r="D255" s="208" t="s">
        <v>79</v>
      </c>
      <c r="E255" s="220" t="s">
        <v>155</v>
      </c>
      <c r="F255" s="220" t="s">
        <v>371</v>
      </c>
      <c r="G255" s="207"/>
      <c r="H255" s="207"/>
      <c r="I255" s="210"/>
      <c r="J255" s="221">
        <f>BK255</f>
        <v>0</v>
      </c>
      <c r="K255" s="207"/>
      <c r="L255" s="212"/>
      <c r="M255" s="213"/>
      <c r="N255" s="214"/>
      <c r="O255" s="214"/>
      <c r="P255" s="215">
        <f>SUM(P256:P261)</f>
        <v>0</v>
      </c>
      <c r="Q255" s="214"/>
      <c r="R255" s="215">
        <f>SUM(R256:R261)</f>
        <v>0</v>
      </c>
      <c r="S255" s="214"/>
      <c r="T255" s="216">
        <f>SUM(T256:T261)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7" t="s">
        <v>88</v>
      </c>
      <c r="AT255" s="218" t="s">
        <v>79</v>
      </c>
      <c r="AU255" s="218" t="s">
        <v>88</v>
      </c>
      <c r="AY255" s="217" t="s">
        <v>148</v>
      </c>
      <c r="BK255" s="219">
        <f>SUM(BK256:BK261)</f>
        <v>0</v>
      </c>
    </row>
    <row r="256" s="2" customFormat="1" ht="16.5" customHeight="1">
      <c r="A256" s="41"/>
      <c r="B256" s="42"/>
      <c r="C256" s="222" t="s">
        <v>372</v>
      </c>
      <c r="D256" s="222" t="s">
        <v>150</v>
      </c>
      <c r="E256" s="223" t="s">
        <v>373</v>
      </c>
      <c r="F256" s="224" t="s">
        <v>374</v>
      </c>
      <c r="G256" s="225" t="s">
        <v>219</v>
      </c>
      <c r="H256" s="226">
        <v>3.7069999999999999</v>
      </c>
      <c r="I256" s="227"/>
      <c r="J256" s="228">
        <f>ROUND(I256*H256,1)</f>
        <v>0</v>
      </c>
      <c r="K256" s="224" t="s">
        <v>154</v>
      </c>
      <c r="L256" s="47"/>
      <c r="M256" s="229" t="s">
        <v>35</v>
      </c>
      <c r="N256" s="230" t="s">
        <v>51</v>
      </c>
      <c r="O256" s="87"/>
      <c r="P256" s="231">
        <f>O256*H256</f>
        <v>0</v>
      </c>
      <c r="Q256" s="231">
        <v>0</v>
      </c>
      <c r="R256" s="231">
        <f>Q256*H256</f>
        <v>0</v>
      </c>
      <c r="S256" s="231">
        <v>0</v>
      </c>
      <c r="T256" s="232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33" t="s">
        <v>155</v>
      </c>
      <c r="AT256" s="233" t="s">
        <v>150</v>
      </c>
      <c r="AU256" s="233" t="s">
        <v>90</v>
      </c>
      <c r="AY256" s="19" t="s">
        <v>148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9" t="s">
        <v>88</v>
      </c>
      <c r="BK256" s="234">
        <f>ROUND(I256*H256,1)</f>
        <v>0</v>
      </c>
      <c r="BL256" s="19" t="s">
        <v>155</v>
      </c>
      <c r="BM256" s="233" t="s">
        <v>375</v>
      </c>
    </row>
    <row r="257" s="2" customFormat="1">
      <c r="A257" s="41"/>
      <c r="B257" s="42"/>
      <c r="C257" s="43"/>
      <c r="D257" s="235" t="s">
        <v>157</v>
      </c>
      <c r="E257" s="43"/>
      <c r="F257" s="236" t="s">
        <v>376</v>
      </c>
      <c r="G257" s="43"/>
      <c r="H257" s="43"/>
      <c r="I257" s="140"/>
      <c r="J257" s="43"/>
      <c r="K257" s="43"/>
      <c r="L257" s="47"/>
      <c r="M257" s="237"/>
      <c r="N257" s="238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19" t="s">
        <v>157</v>
      </c>
      <c r="AU257" s="19" t="s">
        <v>90</v>
      </c>
    </row>
    <row r="258" s="13" customFormat="1">
      <c r="A258" s="13"/>
      <c r="B258" s="239"/>
      <c r="C258" s="240"/>
      <c r="D258" s="235" t="s">
        <v>159</v>
      </c>
      <c r="E258" s="241" t="s">
        <v>35</v>
      </c>
      <c r="F258" s="242" t="s">
        <v>160</v>
      </c>
      <c r="G258" s="240"/>
      <c r="H258" s="241" t="s">
        <v>35</v>
      </c>
      <c r="I258" s="243"/>
      <c r="J258" s="240"/>
      <c r="K258" s="240"/>
      <c r="L258" s="244"/>
      <c r="M258" s="245"/>
      <c r="N258" s="246"/>
      <c r="O258" s="246"/>
      <c r="P258" s="246"/>
      <c r="Q258" s="246"/>
      <c r="R258" s="246"/>
      <c r="S258" s="246"/>
      <c r="T258" s="24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8" t="s">
        <v>159</v>
      </c>
      <c r="AU258" s="248" t="s">
        <v>90</v>
      </c>
      <c r="AV258" s="13" t="s">
        <v>88</v>
      </c>
      <c r="AW258" s="13" t="s">
        <v>41</v>
      </c>
      <c r="AX258" s="13" t="s">
        <v>80</v>
      </c>
      <c r="AY258" s="248" t="s">
        <v>148</v>
      </c>
    </row>
    <row r="259" s="13" customFormat="1">
      <c r="A259" s="13"/>
      <c r="B259" s="239"/>
      <c r="C259" s="240"/>
      <c r="D259" s="235" t="s">
        <v>159</v>
      </c>
      <c r="E259" s="241" t="s">
        <v>35</v>
      </c>
      <c r="F259" s="242" t="s">
        <v>320</v>
      </c>
      <c r="G259" s="240"/>
      <c r="H259" s="241" t="s">
        <v>35</v>
      </c>
      <c r="I259" s="243"/>
      <c r="J259" s="240"/>
      <c r="K259" s="240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159</v>
      </c>
      <c r="AU259" s="248" t="s">
        <v>90</v>
      </c>
      <c r="AV259" s="13" t="s">
        <v>88</v>
      </c>
      <c r="AW259" s="13" t="s">
        <v>41</v>
      </c>
      <c r="AX259" s="13" t="s">
        <v>80</v>
      </c>
      <c r="AY259" s="248" t="s">
        <v>148</v>
      </c>
    </row>
    <row r="260" s="14" customFormat="1">
      <c r="A260" s="14"/>
      <c r="B260" s="249"/>
      <c r="C260" s="250"/>
      <c r="D260" s="235" t="s">
        <v>159</v>
      </c>
      <c r="E260" s="251" t="s">
        <v>35</v>
      </c>
      <c r="F260" s="252" t="s">
        <v>377</v>
      </c>
      <c r="G260" s="250"/>
      <c r="H260" s="253">
        <v>3.7069999999999999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159</v>
      </c>
      <c r="AU260" s="259" t="s">
        <v>90</v>
      </c>
      <c r="AV260" s="14" t="s">
        <v>90</v>
      </c>
      <c r="AW260" s="14" t="s">
        <v>41</v>
      </c>
      <c r="AX260" s="14" t="s">
        <v>80</v>
      </c>
      <c r="AY260" s="259" t="s">
        <v>148</v>
      </c>
    </row>
    <row r="261" s="15" customFormat="1">
      <c r="A261" s="15"/>
      <c r="B261" s="260"/>
      <c r="C261" s="261"/>
      <c r="D261" s="235" t="s">
        <v>159</v>
      </c>
      <c r="E261" s="262" t="s">
        <v>104</v>
      </c>
      <c r="F261" s="263" t="s">
        <v>232</v>
      </c>
      <c r="G261" s="261"/>
      <c r="H261" s="264">
        <v>3.7069999999999999</v>
      </c>
      <c r="I261" s="265"/>
      <c r="J261" s="261"/>
      <c r="K261" s="261"/>
      <c r="L261" s="266"/>
      <c r="M261" s="267"/>
      <c r="N261" s="268"/>
      <c r="O261" s="268"/>
      <c r="P261" s="268"/>
      <c r="Q261" s="268"/>
      <c r="R261" s="268"/>
      <c r="S261" s="268"/>
      <c r="T261" s="26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0" t="s">
        <v>159</v>
      </c>
      <c r="AU261" s="270" t="s">
        <v>90</v>
      </c>
      <c r="AV261" s="15" t="s">
        <v>155</v>
      </c>
      <c r="AW261" s="15" t="s">
        <v>41</v>
      </c>
      <c r="AX261" s="15" t="s">
        <v>88</v>
      </c>
      <c r="AY261" s="270" t="s">
        <v>148</v>
      </c>
    </row>
    <row r="262" s="12" customFormat="1" ht="22.8" customHeight="1">
      <c r="A262" s="12"/>
      <c r="B262" s="206"/>
      <c r="C262" s="207"/>
      <c r="D262" s="208" t="s">
        <v>79</v>
      </c>
      <c r="E262" s="220" t="s">
        <v>179</v>
      </c>
      <c r="F262" s="220" t="s">
        <v>378</v>
      </c>
      <c r="G262" s="207"/>
      <c r="H262" s="207"/>
      <c r="I262" s="210"/>
      <c r="J262" s="221">
        <f>BK262</f>
        <v>0</v>
      </c>
      <c r="K262" s="207"/>
      <c r="L262" s="212"/>
      <c r="M262" s="213"/>
      <c r="N262" s="214"/>
      <c r="O262" s="214"/>
      <c r="P262" s="215">
        <f>SUM(P263:P266)</f>
        <v>0</v>
      </c>
      <c r="Q262" s="214"/>
      <c r="R262" s="215">
        <f>SUM(R263:R266)</f>
        <v>0</v>
      </c>
      <c r="S262" s="214"/>
      <c r="T262" s="216">
        <f>SUM(T263:T266)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7" t="s">
        <v>88</v>
      </c>
      <c r="AT262" s="218" t="s">
        <v>79</v>
      </c>
      <c r="AU262" s="218" t="s">
        <v>88</v>
      </c>
      <c r="AY262" s="217" t="s">
        <v>148</v>
      </c>
      <c r="BK262" s="219">
        <f>SUM(BK263:BK266)</f>
        <v>0</v>
      </c>
    </row>
    <row r="263" s="2" customFormat="1" ht="16.5" customHeight="1">
      <c r="A263" s="41"/>
      <c r="B263" s="42"/>
      <c r="C263" s="222" t="s">
        <v>379</v>
      </c>
      <c r="D263" s="222" t="s">
        <v>150</v>
      </c>
      <c r="E263" s="223" t="s">
        <v>380</v>
      </c>
      <c r="F263" s="224" t="s">
        <v>381</v>
      </c>
      <c r="G263" s="225" t="s">
        <v>153</v>
      </c>
      <c r="H263" s="226">
        <v>41.600000000000001</v>
      </c>
      <c r="I263" s="227"/>
      <c r="J263" s="228">
        <f>ROUND(I263*H263,1)</f>
        <v>0</v>
      </c>
      <c r="K263" s="224" t="s">
        <v>154</v>
      </c>
      <c r="L263" s="47"/>
      <c r="M263" s="229" t="s">
        <v>35</v>
      </c>
      <c r="N263" s="230" t="s">
        <v>51</v>
      </c>
      <c r="O263" s="87"/>
      <c r="P263" s="231">
        <f>O263*H263</f>
        <v>0</v>
      </c>
      <c r="Q263" s="231">
        <v>0</v>
      </c>
      <c r="R263" s="231">
        <f>Q263*H263</f>
        <v>0</v>
      </c>
      <c r="S263" s="231">
        <v>0</v>
      </c>
      <c r="T263" s="232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33" t="s">
        <v>155</v>
      </c>
      <c r="AT263" s="233" t="s">
        <v>150</v>
      </c>
      <c r="AU263" s="233" t="s">
        <v>90</v>
      </c>
      <c r="AY263" s="19" t="s">
        <v>148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9" t="s">
        <v>88</v>
      </c>
      <c r="BK263" s="234">
        <f>ROUND(I263*H263,1)</f>
        <v>0</v>
      </c>
      <c r="BL263" s="19" t="s">
        <v>155</v>
      </c>
      <c r="BM263" s="233" t="s">
        <v>382</v>
      </c>
    </row>
    <row r="264" s="13" customFormat="1">
      <c r="A264" s="13"/>
      <c r="B264" s="239"/>
      <c r="C264" s="240"/>
      <c r="D264" s="235" t="s">
        <v>159</v>
      </c>
      <c r="E264" s="241" t="s">
        <v>35</v>
      </c>
      <c r="F264" s="242" t="s">
        <v>160</v>
      </c>
      <c r="G264" s="240"/>
      <c r="H264" s="241" t="s">
        <v>35</v>
      </c>
      <c r="I264" s="243"/>
      <c r="J264" s="240"/>
      <c r="K264" s="240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159</v>
      </c>
      <c r="AU264" s="248" t="s">
        <v>90</v>
      </c>
      <c r="AV264" s="13" t="s">
        <v>88</v>
      </c>
      <c r="AW264" s="13" t="s">
        <v>41</v>
      </c>
      <c r="AX264" s="13" t="s">
        <v>80</v>
      </c>
      <c r="AY264" s="248" t="s">
        <v>148</v>
      </c>
    </row>
    <row r="265" s="13" customFormat="1">
      <c r="A265" s="13"/>
      <c r="B265" s="239"/>
      <c r="C265" s="240"/>
      <c r="D265" s="235" t="s">
        <v>159</v>
      </c>
      <c r="E265" s="241" t="s">
        <v>35</v>
      </c>
      <c r="F265" s="242" t="s">
        <v>383</v>
      </c>
      <c r="G265" s="240"/>
      <c r="H265" s="241" t="s">
        <v>35</v>
      </c>
      <c r="I265" s="243"/>
      <c r="J265" s="240"/>
      <c r="K265" s="240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159</v>
      </c>
      <c r="AU265" s="248" t="s">
        <v>90</v>
      </c>
      <c r="AV265" s="13" t="s">
        <v>88</v>
      </c>
      <c r="AW265" s="13" t="s">
        <v>41</v>
      </c>
      <c r="AX265" s="13" t="s">
        <v>80</v>
      </c>
      <c r="AY265" s="248" t="s">
        <v>148</v>
      </c>
    </row>
    <row r="266" s="14" customFormat="1">
      <c r="A266" s="14"/>
      <c r="B266" s="249"/>
      <c r="C266" s="250"/>
      <c r="D266" s="235" t="s">
        <v>159</v>
      </c>
      <c r="E266" s="251" t="s">
        <v>35</v>
      </c>
      <c r="F266" s="252" t="s">
        <v>384</v>
      </c>
      <c r="G266" s="250"/>
      <c r="H266" s="253">
        <v>41.600000000000001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159</v>
      </c>
      <c r="AU266" s="259" t="s">
        <v>90</v>
      </c>
      <c r="AV266" s="14" t="s">
        <v>90</v>
      </c>
      <c r="AW266" s="14" t="s">
        <v>41</v>
      </c>
      <c r="AX266" s="14" t="s">
        <v>88</v>
      </c>
      <c r="AY266" s="259" t="s">
        <v>148</v>
      </c>
    </row>
    <row r="267" s="12" customFormat="1" ht="22.8" customHeight="1">
      <c r="A267" s="12"/>
      <c r="B267" s="206"/>
      <c r="C267" s="207"/>
      <c r="D267" s="208" t="s">
        <v>79</v>
      </c>
      <c r="E267" s="220" t="s">
        <v>198</v>
      </c>
      <c r="F267" s="220" t="s">
        <v>385</v>
      </c>
      <c r="G267" s="207"/>
      <c r="H267" s="207"/>
      <c r="I267" s="210"/>
      <c r="J267" s="221">
        <f>BK267</f>
        <v>0</v>
      </c>
      <c r="K267" s="207"/>
      <c r="L267" s="212"/>
      <c r="M267" s="213"/>
      <c r="N267" s="214"/>
      <c r="O267" s="214"/>
      <c r="P267" s="215">
        <f>SUM(P268:P288)</f>
        <v>0</v>
      </c>
      <c r="Q267" s="214"/>
      <c r="R267" s="215">
        <f>SUM(R268:R288)</f>
        <v>0.45570635999999998</v>
      </c>
      <c r="S267" s="214"/>
      <c r="T267" s="216">
        <f>SUM(T268:T288)</f>
        <v>10.784000000000001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7" t="s">
        <v>88</v>
      </c>
      <c r="AT267" s="218" t="s">
        <v>79</v>
      </c>
      <c r="AU267" s="218" t="s">
        <v>88</v>
      </c>
      <c r="AY267" s="217" t="s">
        <v>148</v>
      </c>
      <c r="BK267" s="219">
        <f>SUM(BK268:BK288)</f>
        <v>0</v>
      </c>
    </row>
    <row r="268" s="2" customFormat="1" ht="16.5" customHeight="1">
      <c r="A268" s="41"/>
      <c r="B268" s="42"/>
      <c r="C268" s="222" t="s">
        <v>386</v>
      </c>
      <c r="D268" s="222" t="s">
        <v>150</v>
      </c>
      <c r="E268" s="223" t="s">
        <v>387</v>
      </c>
      <c r="F268" s="224" t="s">
        <v>388</v>
      </c>
      <c r="G268" s="225" t="s">
        <v>182</v>
      </c>
      <c r="H268" s="226">
        <v>33.700000000000003</v>
      </c>
      <c r="I268" s="227"/>
      <c r="J268" s="228">
        <f>ROUND(I268*H268,1)</f>
        <v>0</v>
      </c>
      <c r="K268" s="224" t="s">
        <v>154</v>
      </c>
      <c r="L268" s="47"/>
      <c r="M268" s="229" t="s">
        <v>35</v>
      </c>
      <c r="N268" s="230" t="s">
        <v>51</v>
      </c>
      <c r="O268" s="87"/>
      <c r="P268" s="231">
        <f>O268*H268</f>
        <v>0</v>
      </c>
      <c r="Q268" s="231">
        <v>0</v>
      </c>
      <c r="R268" s="231">
        <f>Q268*H268</f>
        <v>0</v>
      </c>
      <c r="S268" s="231">
        <v>0.32000000000000001</v>
      </c>
      <c r="T268" s="232">
        <f>S268*H268</f>
        <v>10.784000000000001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33" t="s">
        <v>155</v>
      </c>
      <c r="AT268" s="233" t="s">
        <v>150</v>
      </c>
      <c r="AU268" s="233" t="s">
        <v>90</v>
      </c>
      <c r="AY268" s="19" t="s">
        <v>148</v>
      </c>
      <c r="BE268" s="234">
        <f>IF(N268="základní",J268,0)</f>
        <v>0</v>
      </c>
      <c r="BF268" s="234">
        <f>IF(N268="snížená",J268,0)</f>
        <v>0</v>
      </c>
      <c r="BG268" s="234">
        <f>IF(N268="zákl. přenesená",J268,0)</f>
        <v>0</v>
      </c>
      <c r="BH268" s="234">
        <f>IF(N268="sníž. přenesená",J268,0)</f>
        <v>0</v>
      </c>
      <c r="BI268" s="234">
        <f>IF(N268="nulová",J268,0)</f>
        <v>0</v>
      </c>
      <c r="BJ268" s="19" t="s">
        <v>88</v>
      </c>
      <c r="BK268" s="234">
        <f>ROUND(I268*H268,1)</f>
        <v>0</v>
      </c>
      <c r="BL268" s="19" t="s">
        <v>155</v>
      </c>
      <c r="BM268" s="233" t="s">
        <v>389</v>
      </c>
    </row>
    <row r="269" s="2" customFormat="1">
      <c r="A269" s="41"/>
      <c r="B269" s="42"/>
      <c r="C269" s="43"/>
      <c r="D269" s="235" t="s">
        <v>157</v>
      </c>
      <c r="E269" s="43"/>
      <c r="F269" s="236" t="s">
        <v>390</v>
      </c>
      <c r="G269" s="43"/>
      <c r="H269" s="43"/>
      <c r="I269" s="140"/>
      <c r="J269" s="43"/>
      <c r="K269" s="43"/>
      <c r="L269" s="47"/>
      <c r="M269" s="237"/>
      <c r="N269" s="238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19" t="s">
        <v>157</v>
      </c>
      <c r="AU269" s="19" t="s">
        <v>90</v>
      </c>
    </row>
    <row r="270" s="13" customFormat="1">
      <c r="A270" s="13"/>
      <c r="B270" s="239"/>
      <c r="C270" s="240"/>
      <c r="D270" s="235" t="s">
        <v>159</v>
      </c>
      <c r="E270" s="241" t="s">
        <v>35</v>
      </c>
      <c r="F270" s="242" t="s">
        <v>160</v>
      </c>
      <c r="G270" s="240"/>
      <c r="H270" s="241" t="s">
        <v>35</v>
      </c>
      <c r="I270" s="243"/>
      <c r="J270" s="240"/>
      <c r="K270" s="240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159</v>
      </c>
      <c r="AU270" s="248" t="s">
        <v>90</v>
      </c>
      <c r="AV270" s="13" t="s">
        <v>88</v>
      </c>
      <c r="AW270" s="13" t="s">
        <v>41</v>
      </c>
      <c r="AX270" s="13" t="s">
        <v>80</v>
      </c>
      <c r="AY270" s="248" t="s">
        <v>148</v>
      </c>
    </row>
    <row r="271" s="14" customFormat="1">
      <c r="A271" s="14"/>
      <c r="B271" s="249"/>
      <c r="C271" s="250"/>
      <c r="D271" s="235" t="s">
        <v>159</v>
      </c>
      <c r="E271" s="251" t="s">
        <v>35</v>
      </c>
      <c r="F271" s="252" t="s">
        <v>370</v>
      </c>
      <c r="G271" s="250"/>
      <c r="H271" s="253">
        <v>33.700000000000003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9" t="s">
        <v>159</v>
      </c>
      <c r="AU271" s="259" t="s">
        <v>90</v>
      </c>
      <c r="AV271" s="14" t="s">
        <v>90</v>
      </c>
      <c r="AW271" s="14" t="s">
        <v>41</v>
      </c>
      <c r="AX271" s="14" t="s">
        <v>88</v>
      </c>
      <c r="AY271" s="259" t="s">
        <v>148</v>
      </c>
    </row>
    <row r="272" s="2" customFormat="1" ht="16.5" customHeight="1">
      <c r="A272" s="41"/>
      <c r="B272" s="42"/>
      <c r="C272" s="222" t="s">
        <v>391</v>
      </c>
      <c r="D272" s="222" t="s">
        <v>150</v>
      </c>
      <c r="E272" s="223" t="s">
        <v>392</v>
      </c>
      <c r="F272" s="224" t="s">
        <v>393</v>
      </c>
      <c r="G272" s="225" t="s">
        <v>182</v>
      </c>
      <c r="H272" s="226">
        <v>33.700000000000003</v>
      </c>
      <c r="I272" s="227"/>
      <c r="J272" s="228">
        <f>ROUND(I272*H272,1)</f>
        <v>0</v>
      </c>
      <c r="K272" s="224" t="s">
        <v>154</v>
      </c>
      <c r="L272" s="47"/>
      <c r="M272" s="229" t="s">
        <v>35</v>
      </c>
      <c r="N272" s="230" t="s">
        <v>51</v>
      </c>
      <c r="O272" s="87"/>
      <c r="P272" s="231">
        <f>O272*H272</f>
        <v>0</v>
      </c>
      <c r="Q272" s="231">
        <v>3.0000000000000001E-05</v>
      </c>
      <c r="R272" s="231">
        <f>Q272*H272</f>
        <v>0.0010110000000000002</v>
      </c>
      <c r="S272" s="231">
        <v>0</v>
      </c>
      <c r="T272" s="232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33" t="s">
        <v>155</v>
      </c>
      <c r="AT272" s="233" t="s">
        <v>150</v>
      </c>
      <c r="AU272" s="233" t="s">
        <v>90</v>
      </c>
      <c r="AY272" s="19" t="s">
        <v>148</v>
      </c>
      <c r="BE272" s="234">
        <f>IF(N272="základní",J272,0)</f>
        <v>0</v>
      </c>
      <c r="BF272" s="234">
        <f>IF(N272="snížená",J272,0)</f>
        <v>0</v>
      </c>
      <c r="BG272" s="234">
        <f>IF(N272="zákl. přenesená",J272,0)</f>
        <v>0</v>
      </c>
      <c r="BH272" s="234">
        <f>IF(N272="sníž. přenesená",J272,0)</f>
        <v>0</v>
      </c>
      <c r="BI272" s="234">
        <f>IF(N272="nulová",J272,0)</f>
        <v>0</v>
      </c>
      <c r="BJ272" s="19" t="s">
        <v>88</v>
      </c>
      <c r="BK272" s="234">
        <f>ROUND(I272*H272,1)</f>
        <v>0</v>
      </c>
      <c r="BL272" s="19" t="s">
        <v>155</v>
      </c>
      <c r="BM272" s="233" t="s">
        <v>394</v>
      </c>
    </row>
    <row r="273" s="2" customFormat="1">
      <c r="A273" s="41"/>
      <c r="B273" s="42"/>
      <c r="C273" s="43"/>
      <c r="D273" s="235" t="s">
        <v>157</v>
      </c>
      <c r="E273" s="43"/>
      <c r="F273" s="236" t="s">
        <v>395</v>
      </c>
      <c r="G273" s="43"/>
      <c r="H273" s="43"/>
      <c r="I273" s="140"/>
      <c r="J273" s="43"/>
      <c r="K273" s="43"/>
      <c r="L273" s="47"/>
      <c r="M273" s="237"/>
      <c r="N273" s="238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19" t="s">
        <v>157</v>
      </c>
      <c r="AU273" s="19" t="s">
        <v>90</v>
      </c>
    </row>
    <row r="274" s="13" customFormat="1">
      <c r="A274" s="13"/>
      <c r="B274" s="239"/>
      <c r="C274" s="240"/>
      <c r="D274" s="235" t="s">
        <v>159</v>
      </c>
      <c r="E274" s="241" t="s">
        <v>35</v>
      </c>
      <c r="F274" s="242" t="s">
        <v>160</v>
      </c>
      <c r="G274" s="240"/>
      <c r="H274" s="241" t="s">
        <v>35</v>
      </c>
      <c r="I274" s="243"/>
      <c r="J274" s="240"/>
      <c r="K274" s="240"/>
      <c r="L274" s="244"/>
      <c r="M274" s="245"/>
      <c r="N274" s="246"/>
      <c r="O274" s="246"/>
      <c r="P274" s="246"/>
      <c r="Q274" s="246"/>
      <c r="R274" s="246"/>
      <c r="S274" s="246"/>
      <c r="T274" s="24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8" t="s">
        <v>159</v>
      </c>
      <c r="AU274" s="248" t="s">
        <v>90</v>
      </c>
      <c r="AV274" s="13" t="s">
        <v>88</v>
      </c>
      <c r="AW274" s="13" t="s">
        <v>41</v>
      </c>
      <c r="AX274" s="13" t="s">
        <v>80</v>
      </c>
      <c r="AY274" s="248" t="s">
        <v>148</v>
      </c>
    </row>
    <row r="275" s="14" customFormat="1">
      <c r="A275" s="14"/>
      <c r="B275" s="249"/>
      <c r="C275" s="250"/>
      <c r="D275" s="235" t="s">
        <v>159</v>
      </c>
      <c r="E275" s="251" t="s">
        <v>35</v>
      </c>
      <c r="F275" s="252" t="s">
        <v>359</v>
      </c>
      <c r="G275" s="250"/>
      <c r="H275" s="253">
        <v>33.700000000000003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9" t="s">
        <v>159</v>
      </c>
      <c r="AU275" s="259" t="s">
        <v>90</v>
      </c>
      <c r="AV275" s="14" t="s">
        <v>90</v>
      </c>
      <c r="AW275" s="14" t="s">
        <v>41</v>
      </c>
      <c r="AX275" s="14" t="s">
        <v>88</v>
      </c>
      <c r="AY275" s="259" t="s">
        <v>148</v>
      </c>
    </row>
    <row r="276" s="2" customFormat="1" ht="16.5" customHeight="1">
      <c r="A276" s="41"/>
      <c r="B276" s="42"/>
      <c r="C276" s="282" t="s">
        <v>396</v>
      </c>
      <c r="D276" s="282" t="s">
        <v>309</v>
      </c>
      <c r="E276" s="283" t="s">
        <v>397</v>
      </c>
      <c r="F276" s="284" t="s">
        <v>398</v>
      </c>
      <c r="G276" s="285" t="s">
        <v>182</v>
      </c>
      <c r="H276" s="286">
        <v>34.710999999999999</v>
      </c>
      <c r="I276" s="287"/>
      <c r="J276" s="288">
        <f>ROUND(I276*H276,1)</f>
        <v>0</v>
      </c>
      <c r="K276" s="284" t="s">
        <v>154</v>
      </c>
      <c r="L276" s="289"/>
      <c r="M276" s="290" t="s">
        <v>35</v>
      </c>
      <c r="N276" s="291" t="s">
        <v>51</v>
      </c>
      <c r="O276" s="87"/>
      <c r="P276" s="231">
        <f>O276*H276</f>
        <v>0</v>
      </c>
      <c r="Q276" s="231">
        <v>0.012760000000000001</v>
      </c>
      <c r="R276" s="231">
        <f>Q276*H276</f>
        <v>0.44291236</v>
      </c>
      <c r="S276" s="231">
        <v>0</v>
      </c>
      <c r="T276" s="232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33" t="s">
        <v>198</v>
      </c>
      <c r="AT276" s="233" t="s">
        <v>309</v>
      </c>
      <c r="AU276" s="233" t="s">
        <v>90</v>
      </c>
      <c r="AY276" s="19" t="s">
        <v>148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9" t="s">
        <v>88</v>
      </c>
      <c r="BK276" s="234">
        <f>ROUND(I276*H276,1)</f>
        <v>0</v>
      </c>
      <c r="BL276" s="19" t="s">
        <v>155</v>
      </c>
      <c r="BM276" s="233" t="s">
        <v>399</v>
      </c>
    </row>
    <row r="277" s="14" customFormat="1">
      <c r="A277" s="14"/>
      <c r="B277" s="249"/>
      <c r="C277" s="250"/>
      <c r="D277" s="235" t="s">
        <v>159</v>
      </c>
      <c r="E277" s="250"/>
      <c r="F277" s="252" t="s">
        <v>400</v>
      </c>
      <c r="G277" s="250"/>
      <c r="H277" s="253">
        <v>34.710999999999999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159</v>
      </c>
      <c r="AU277" s="259" t="s">
        <v>90</v>
      </c>
      <c r="AV277" s="14" t="s">
        <v>90</v>
      </c>
      <c r="AW277" s="14" t="s">
        <v>4</v>
      </c>
      <c r="AX277" s="14" t="s">
        <v>88</v>
      </c>
      <c r="AY277" s="259" t="s">
        <v>148</v>
      </c>
    </row>
    <row r="278" s="2" customFormat="1" ht="24" customHeight="1">
      <c r="A278" s="41"/>
      <c r="B278" s="42"/>
      <c r="C278" s="222" t="s">
        <v>401</v>
      </c>
      <c r="D278" s="222" t="s">
        <v>150</v>
      </c>
      <c r="E278" s="223" t="s">
        <v>402</v>
      </c>
      <c r="F278" s="224" t="s">
        <v>403</v>
      </c>
      <c r="G278" s="225" t="s">
        <v>404</v>
      </c>
      <c r="H278" s="226">
        <v>1</v>
      </c>
      <c r="I278" s="227"/>
      <c r="J278" s="228">
        <f>ROUND(I278*H278,1)</f>
        <v>0</v>
      </c>
      <c r="K278" s="224" t="s">
        <v>154</v>
      </c>
      <c r="L278" s="47"/>
      <c r="M278" s="229" t="s">
        <v>35</v>
      </c>
      <c r="N278" s="230" t="s">
        <v>51</v>
      </c>
      <c r="O278" s="87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33" t="s">
        <v>155</v>
      </c>
      <c r="AT278" s="233" t="s">
        <v>150</v>
      </c>
      <c r="AU278" s="233" t="s">
        <v>90</v>
      </c>
      <c r="AY278" s="19" t="s">
        <v>148</v>
      </c>
      <c r="BE278" s="234">
        <f>IF(N278="základní",J278,0)</f>
        <v>0</v>
      </c>
      <c r="BF278" s="234">
        <f>IF(N278="snížená",J278,0)</f>
        <v>0</v>
      </c>
      <c r="BG278" s="234">
        <f>IF(N278="zákl. přenesená",J278,0)</f>
        <v>0</v>
      </c>
      <c r="BH278" s="234">
        <f>IF(N278="sníž. přenesená",J278,0)</f>
        <v>0</v>
      </c>
      <c r="BI278" s="234">
        <f>IF(N278="nulová",J278,0)</f>
        <v>0</v>
      </c>
      <c r="BJ278" s="19" t="s">
        <v>88</v>
      </c>
      <c r="BK278" s="234">
        <f>ROUND(I278*H278,1)</f>
        <v>0</v>
      </c>
      <c r="BL278" s="19" t="s">
        <v>155</v>
      </c>
      <c r="BM278" s="233" t="s">
        <v>405</v>
      </c>
    </row>
    <row r="279" s="2" customFormat="1">
      <c r="A279" s="41"/>
      <c r="B279" s="42"/>
      <c r="C279" s="43"/>
      <c r="D279" s="235" t="s">
        <v>157</v>
      </c>
      <c r="E279" s="43"/>
      <c r="F279" s="236" t="s">
        <v>406</v>
      </c>
      <c r="G279" s="43"/>
      <c r="H279" s="43"/>
      <c r="I279" s="140"/>
      <c r="J279" s="43"/>
      <c r="K279" s="43"/>
      <c r="L279" s="47"/>
      <c r="M279" s="237"/>
      <c r="N279" s="238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19" t="s">
        <v>157</v>
      </c>
      <c r="AU279" s="19" t="s">
        <v>90</v>
      </c>
    </row>
    <row r="280" s="13" customFormat="1">
      <c r="A280" s="13"/>
      <c r="B280" s="239"/>
      <c r="C280" s="240"/>
      <c r="D280" s="235" t="s">
        <v>159</v>
      </c>
      <c r="E280" s="241" t="s">
        <v>35</v>
      </c>
      <c r="F280" s="242" t="s">
        <v>160</v>
      </c>
      <c r="G280" s="240"/>
      <c r="H280" s="241" t="s">
        <v>35</v>
      </c>
      <c r="I280" s="243"/>
      <c r="J280" s="240"/>
      <c r="K280" s="240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159</v>
      </c>
      <c r="AU280" s="248" t="s">
        <v>90</v>
      </c>
      <c r="AV280" s="13" t="s">
        <v>88</v>
      </c>
      <c r="AW280" s="13" t="s">
        <v>41</v>
      </c>
      <c r="AX280" s="13" t="s">
        <v>80</v>
      </c>
      <c r="AY280" s="248" t="s">
        <v>148</v>
      </c>
    </row>
    <row r="281" s="14" customFormat="1">
      <c r="A281" s="14"/>
      <c r="B281" s="249"/>
      <c r="C281" s="250"/>
      <c r="D281" s="235" t="s">
        <v>159</v>
      </c>
      <c r="E281" s="251" t="s">
        <v>35</v>
      </c>
      <c r="F281" s="252" t="s">
        <v>88</v>
      </c>
      <c r="G281" s="250"/>
      <c r="H281" s="253">
        <v>1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9" t="s">
        <v>159</v>
      </c>
      <c r="AU281" s="259" t="s">
        <v>90</v>
      </c>
      <c r="AV281" s="14" t="s">
        <v>90</v>
      </c>
      <c r="AW281" s="14" t="s">
        <v>41</v>
      </c>
      <c r="AX281" s="14" t="s">
        <v>88</v>
      </c>
      <c r="AY281" s="259" t="s">
        <v>148</v>
      </c>
    </row>
    <row r="282" s="2" customFormat="1" ht="16.5" customHeight="1">
      <c r="A282" s="41"/>
      <c r="B282" s="42"/>
      <c r="C282" s="282" t="s">
        <v>407</v>
      </c>
      <c r="D282" s="282" t="s">
        <v>309</v>
      </c>
      <c r="E282" s="283" t="s">
        <v>408</v>
      </c>
      <c r="F282" s="284" t="s">
        <v>409</v>
      </c>
      <c r="G282" s="285" t="s">
        <v>404</v>
      </c>
      <c r="H282" s="286">
        <v>1</v>
      </c>
      <c r="I282" s="287"/>
      <c r="J282" s="288">
        <f>ROUND(I282*H282,1)</f>
        <v>0</v>
      </c>
      <c r="K282" s="284" t="s">
        <v>154</v>
      </c>
      <c r="L282" s="289"/>
      <c r="M282" s="290" t="s">
        <v>35</v>
      </c>
      <c r="N282" s="291" t="s">
        <v>51</v>
      </c>
      <c r="O282" s="87"/>
      <c r="P282" s="231">
        <f>O282*H282</f>
        <v>0</v>
      </c>
      <c r="Q282" s="231">
        <v>0.0085000000000000006</v>
      </c>
      <c r="R282" s="231">
        <f>Q282*H282</f>
        <v>0.0085000000000000006</v>
      </c>
      <c r="S282" s="231">
        <v>0</v>
      </c>
      <c r="T282" s="232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33" t="s">
        <v>198</v>
      </c>
      <c r="AT282" s="233" t="s">
        <v>309</v>
      </c>
      <c r="AU282" s="233" t="s">
        <v>90</v>
      </c>
      <c r="AY282" s="19" t="s">
        <v>148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9" t="s">
        <v>88</v>
      </c>
      <c r="BK282" s="234">
        <f>ROUND(I282*H282,1)</f>
        <v>0</v>
      </c>
      <c r="BL282" s="19" t="s">
        <v>155</v>
      </c>
      <c r="BM282" s="233" t="s">
        <v>410</v>
      </c>
    </row>
    <row r="283" s="2" customFormat="1" ht="16.5" customHeight="1">
      <c r="A283" s="41"/>
      <c r="B283" s="42"/>
      <c r="C283" s="222" t="s">
        <v>411</v>
      </c>
      <c r="D283" s="222" t="s">
        <v>150</v>
      </c>
      <c r="E283" s="223" t="s">
        <v>412</v>
      </c>
      <c r="F283" s="224" t="s">
        <v>413</v>
      </c>
      <c r="G283" s="225" t="s">
        <v>414</v>
      </c>
      <c r="H283" s="226">
        <v>1</v>
      </c>
      <c r="I283" s="227"/>
      <c r="J283" s="228">
        <f>ROUND(I283*H283,1)</f>
        <v>0</v>
      </c>
      <c r="K283" s="224" t="s">
        <v>154</v>
      </c>
      <c r="L283" s="47"/>
      <c r="M283" s="229" t="s">
        <v>35</v>
      </c>
      <c r="N283" s="230" t="s">
        <v>51</v>
      </c>
      <c r="O283" s="87"/>
      <c r="P283" s="231">
        <f>O283*H283</f>
        <v>0</v>
      </c>
      <c r="Q283" s="231">
        <v>0.00025000000000000001</v>
      </c>
      <c r="R283" s="231">
        <f>Q283*H283</f>
        <v>0.00025000000000000001</v>
      </c>
      <c r="S283" s="231">
        <v>0</v>
      </c>
      <c r="T283" s="232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33" t="s">
        <v>155</v>
      </c>
      <c r="AT283" s="233" t="s">
        <v>150</v>
      </c>
      <c r="AU283" s="233" t="s">
        <v>90</v>
      </c>
      <c r="AY283" s="19" t="s">
        <v>148</v>
      </c>
      <c r="BE283" s="234">
        <f>IF(N283="základní",J283,0)</f>
        <v>0</v>
      </c>
      <c r="BF283" s="234">
        <f>IF(N283="snížená",J283,0)</f>
        <v>0</v>
      </c>
      <c r="BG283" s="234">
        <f>IF(N283="zákl. přenesená",J283,0)</f>
        <v>0</v>
      </c>
      <c r="BH283" s="234">
        <f>IF(N283="sníž. přenesená",J283,0)</f>
        <v>0</v>
      </c>
      <c r="BI283" s="234">
        <f>IF(N283="nulová",J283,0)</f>
        <v>0</v>
      </c>
      <c r="BJ283" s="19" t="s">
        <v>88</v>
      </c>
      <c r="BK283" s="234">
        <f>ROUND(I283*H283,1)</f>
        <v>0</v>
      </c>
      <c r="BL283" s="19" t="s">
        <v>155</v>
      </c>
      <c r="BM283" s="233" t="s">
        <v>415</v>
      </c>
    </row>
    <row r="284" s="2" customFormat="1">
      <c r="A284" s="41"/>
      <c r="B284" s="42"/>
      <c r="C284" s="43"/>
      <c r="D284" s="235" t="s">
        <v>157</v>
      </c>
      <c r="E284" s="43"/>
      <c r="F284" s="236" t="s">
        <v>416</v>
      </c>
      <c r="G284" s="43"/>
      <c r="H284" s="43"/>
      <c r="I284" s="140"/>
      <c r="J284" s="43"/>
      <c r="K284" s="43"/>
      <c r="L284" s="47"/>
      <c r="M284" s="237"/>
      <c r="N284" s="238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19" t="s">
        <v>157</v>
      </c>
      <c r="AU284" s="19" t="s">
        <v>90</v>
      </c>
    </row>
    <row r="285" s="14" customFormat="1">
      <c r="A285" s="14"/>
      <c r="B285" s="249"/>
      <c r="C285" s="250"/>
      <c r="D285" s="235" t="s">
        <v>159</v>
      </c>
      <c r="E285" s="251" t="s">
        <v>35</v>
      </c>
      <c r="F285" s="252" t="s">
        <v>88</v>
      </c>
      <c r="G285" s="250"/>
      <c r="H285" s="253">
        <v>1</v>
      </c>
      <c r="I285" s="254"/>
      <c r="J285" s="250"/>
      <c r="K285" s="250"/>
      <c r="L285" s="255"/>
      <c r="M285" s="256"/>
      <c r="N285" s="257"/>
      <c r="O285" s="257"/>
      <c r="P285" s="257"/>
      <c r="Q285" s="257"/>
      <c r="R285" s="257"/>
      <c r="S285" s="257"/>
      <c r="T285" s="25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9" t="s">
        <v>159</v>
      </c>
      <c r="AU285" s="259" t="s">
        <v>90</v>
      </c>
      <c r="AV285" s="14" t="s">
        <v>90</v>
      </c>
      <c r="AW285" s="14" t="s">
        <v>41</v>
      </c>
      <c r="AX285" s="14" t="s">
        <v>88</v>
      </c>
      <c r="AY285" s="259" t="s">
        <v>148</v>
      </c>
    </row>
    <row r="286" s="2" customFormat="1" ht="16.5" customHeight="1">
      <c r="A286" s="41"/>
      <c r="B286" s="42"/>
      <c r="C286" s="222" t="s">
        <v>417</v>
      </c>
      <c r="D286" s="222" t="s">
        <v>150</v>
      </c>
      <c r="E286" s="223" t="s">
        <v>418</v>
      </c>
      <c r="F286" s="224" t="s">
        <v>419</v>
      </c>
      <c r="G286" s="225" t="s">
        <v>182</v>
      </c>
      <c r="H286" s="226">
        <v>33.700000000000003</v>
      </c>
      <c r="I286" s="227"/>
      <c r="J286" s="228">
        <f>ROUND(I286*H286,1)</f>
        <v>0</v>
      </c>
      <c r="K286" s="224" t="s">
        <v>154</v>
      </c>
      <c r="L286" s="47"/>
      <c r="M286" s="229" t="s">
        <v>35</v>
      </c>
      <c r="N286" s="230" t="s">
        <v>51</v>
      </c>
      <c r="O286" s="87"/>
      <c r="P286" s="231">
        <f>O286*H286</f>
        <v>0</v>
      </c>
      <c r="Q286" s="231">
        <v>9.0000000000000006E-05</v>
      </c>
      <c r="R286" s="231">
        <f>Q286*H286</f>
        <v>0.0030330000000000005</v>
      </c>
      <c r="S286" s="231">
        <v>0</v>
      </c>
      <c r="T286" s="232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33" t="s">
        <v>155</v>
      </c>
      <c r="AT286" s="233" t="s">
        <v>150</v>
      </c>
      <c r="AU286" s="233" t="s">
        <v>90</v>
      </c>
      <c r="AY286" s="19" t="s">
        <v>148</v>
      </c>
      <c r="BE286" s="234">
        <f>IF(N286="základní",J286,0)</f>
        <v>0</v>
      </c>
      <c r="BF286" s="234">
        <f>IF(N286="snížená",J286,0)</f>
        <v>0</v>
      </c>
      <c r="BG286" s="234">
        <f>IF(N286="zákl. přenesená",J286,0)</f>
        <v>0</v>
      </c>
      <c r="BH286" s="234">
        <f>IF(N286="sníž. přenesená",J286,0)</f>
        <v>0</v>
      </c>
      <c r="BI286" s="234">
        <f>IF(N286="nulová",J286,0)</f>
        <v>0</v>
      </c>
      <c r="BJ286" s="19" t="s">
        <v>88</v>
      </c>
      <c r="BK286" s="234">
        <f>ROUND(I286*H286,1)</f>
        <v>0</v>
      </c>
      <c r="BL286" s="19" t="s">
        <v>155</v>
      </c>
      <c r="BM286" s="233" t="s">
        <v>420</v>
      </c>
    </row>
    <row r="287" s="13" customFormat="1">
      <c r="A287" s="13"/>
      <c r="B287" s="239"/>
      <c r="C287" s="240"/>
      <c r="D287" s="235" t="s">
        <v>159</v>
      </c>
      <c r="E287" s="241" t="s">
        <v>35</v>
      </c>
      <c r="F287" s="242" t="s">
        <v>160</v>
      </c>
      <c r="G287" s="240"/>
      <c r="H287" s="241" t="s">
        <v>35</v>
      </c>
      <c r="I287" s="243"/>
      <c r="J287" s="240"/>
      <c r="K287" s="240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159</v>
      </c>
      <c r="AU287" s="248" t="s">
        <v>90</v>
      </c>
      <c r="AV287" s="13" t="s">
        <v>88</v>
      </c>
      <c r="AW287" s="13" t="s">
        <v>41</v>
      </c>
      <c r="AX287" s="13" t="s">
        <v>80</v>
      </c>
      <c r="AY287" s="248" t="s">
        <v>148</v>
      </c>
    </row>
    <row r="288" s="14" customFormat="1">
      <c r="A288" s="14"/>
      <c r="B288" s="249"/>
      <c r="C288" s="250"/>
      <c r="D288" s="235" t="s">
        <v>159</v>
      </c>
      <c r="E288" s="251" t="s">
        <v>35</v>
      </c>
      <c r="F288" s="252" t="s">
        <v>359</v>
      </c>
      <c r="G288" s="250"/>
      <c r="H288" s="253">
        <v>33.700000000000003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9" t="s">
        <v>159</v>
      </c>
      <c r="AU288" s="259" t="s">
        <v>90</v>
      </c>
      <c r="AV288" s="14" t="s">
        <v>90</v>
      </c>
      <c r="AW288" s="14" t="s">
        <v>41</v>
      </c>
      <c r="AX288" s="14" t="s">
        <v>88</v>
      </c>
      <c r="AY288" s="259" t="s">
        <v>148</v>
      </c>
    </row>
    <row r="289" s="12" customFormat="1" ht="22.8" customHeight="1">
      <c r="A289" s="12"/>
      <c r="B289" s="206"/>
      <c r="C289" s="207"/>
      <c r="D289" s="208" t="s">
        <v>79</v>
      </c>
      <c r="E289" s="220" t="s">
        <v>204</v>
      </c>
      <c r="F289" s="220" t="s">
        <v>421</v>
      </c>
      <c r="G289" s="207"/>
      <c r="H289" s="207"/>
      <c r="I289" s="210"/>
      <c r="J289" s="221">
        <f>BK289</f>
        <v>0</v>
      </c>
      <c r="K289" s="207"/>
      <c r="L289" s="212"/>
      <c r="M289" s="213"/>
      <c r="N289" s="214"/>
      <c r="O289" s="214"/>
      <c r="P289" s="215">
        <f>SUM(P290:P293)</f>
        <v>0</v>
      </c>
      <c r="Q289" s="214"/>
      <c r="R289" s="215">
        <f>SUM(R290:R293)</f>
        <v>0</v>
      </c>
      <c r="S289" s="214"/>
      <c r="T289" s="216">
        <f>SUM(T290:T293)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7" t="s">
        <v>88</v>
      </c>
      <c r="AT289" s="218" t="s">
        <v>79</v>
      </c>
      <c r="AU289" s="218" t="s">
        <v>88</v>
      </c>
      <c r="AY289" s="217" t="s">
        <v>148</v>
      </c>
      <c r="BK289" s="219">
        <f>SUM(BK290:BK293)</f>
        <v>0</v>
      </c>
    </row>
    <row r="290" s="2" customFormat="1" ht="16.5" customHeight="1">
      <c r="A290" s="41"/>
      <c r="B290" s="42"/>
      <c r="C290" s="222" t="s">
        <v>422</v>
      </c>
      <c r="D290" s="222" t="s">
        <v>150</v>
      </c>
      <c r="E290" s="223" t="s">
        <v>423</v>
      </c>
      <c r="F290" s="224" t="s">
        <v>424</v>
      </c>
      <c r="G290" s="225" t="s">
        <v>182</v>
      </c>
      <c r="H290" s="226">
        <v>28.800000000000001</v>
      </c>
      <c r="I290" s="227"/>
      <c r="J290" s="228">
        <f>ROUND(I290*H290,1)</f>
        <v>0</v>
      </c>
      <c r="K290" s="224" t="s">
        <v>154</v>
      </c>
      <c r="L290" s="47"/>
      <c r="M290" s="229" t="s">
        <v>35</v>
      </c>
      <c r="N290" s="230" t="s">
        <v>51</v>
      </c>
      <c r="O290" s="87"/>
      <c r="P290" s="231">
        <f>O290*H290</f>
        <v>0</v>
      </c>
      <c r="Q290" s="231">
        <v>0</v>
      </c>
      <c r="R290" s="231">
        <f>Q290*H290</f>
        <v>0</v>
      </c>
      <c r="S290" s="231">
        <v>0</v>
      </c>
      <c r="T290" s="232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33" t="s">
        <v>155</v>
      </c>
      <c r="AT290" s="233" t="s">
        <v>150</v>
      </c>
      <c r="AU290" s="233" t="s">
        <v>90</v>
      </c>
      <c r="AY290" s="19" t="s">
        <v>148</v>
      </c>
      <c r="BE290" s="234">
        <f>IF(N290="základní",J290,0)</f>
        <v>0</v>
      </c>
      <c r="BF290" s="234">
        <f>IF(N290="snížená",J290,0)</f>
        <v>0</v>
      </c>
      <c r="BG290" s="234">
        <f>IF(N290="zákl. přenesená",J290,0)</f>
        <v>0</v>
      </c>
      <c r="BH290" s="234">
        <f>IF(N290="sníž. přenesená",J290,0)</f>
        <v>0</v>
      </c>
      <c r="BI290" s="234">
        <f>IF(N290="nulová",J290,0)</f>
        <v>0</v>
      </c>
      <c r="BJ290" s="19" t="s">
        <v>88</v>
      </c>
      <c r="BK290" s="234">
        <f>ROUND(I290*H290,1)</f>
        <v>0</v>
      </c>
      <c r="BL290" s="19" t="s">
        <v>155</v>
      </c>
      <c r="BM290" s="233" t="s">
        <v>425</v>
      </c>
    </row>
    <row r="291" s="2" customFormat="1">
      <c r="A291" s="41"/>
      <c r="B291" s="42"/>
      <c r="C291" s="43"/>
      <c r="D291" s="235" t="s">
        <v>157</v>
      </c>
      <c r="E291" s="43"/>
      <c r="F291" s="236" t="s">
        <v>426</v>
      </c>
      <c r="G291" s="43"/>
      <c r="H291" s="43"/>
      <c r="I291" s="140"/>
      <c r="J291" s="43"/>
      <c r="K291" s="43"/>
      <c r="L291" s="47"/>
      <c r="M291" s="237"/>
      <c r="N291" s="238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19" t="s">
        <v>157</v>
      </c>
      <c r="AU291" s="19" t="s">
        <v>90</v>
      </c>
    </row>
    <row r="292" s="13" customFormat="1">
      <c r="A292" s="13"/>
      <c r="B292" s="239"/>
      <c r="C292" s="240"/>
      <c r="D292" s="235" t="s">
        <v>159</v>
      </c>
      <c r="E292" s="241" t="s">
        <v>35</v>
      </c>
      <c r="F292" s="242" t="s">
        <v>160</v>
      </c>
      <c r="G292" s="240"/>
      <c r="H292" s="241" t="s">
        <v>35</v>
      </c>
      <c r="I292" s="243"/>
      <c r="J292" s="240"/>
      <c r="K292" s="240"/>
      <c r="L292" s="244"/>
      <c r="M292" s="245"/>
      <c r="N292" s="246"/>
      <c r="O292" s="246"/>
      <c r="P292" s="246"/>
      <c r="Q292" s="246"/>
      <c r="R292" s="246"/>
      <c r="S292" s="246"/>
      <c r="T292" s="24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8" t="s">
        <v>159</v>
      </c>
      <c r="AU292" s="248" t="s">
        <v>90</v>
      </c>
      <c r="AV292" s="13" t="s">
        <v>88</v>
      </c>
      <c r="AW292" s="13" t="s">
        <v>41</v>
      </c>
      <c r="AX292" s="13" t="s">
        <v>80</v>
      </c>
      <c r="AY292" s="248" t="s">
        <v>148</v>
      </c>
    </row>
    <row r="293" s="14" customFormat="1">
      <c r="A293" s="14"/>
      <c r="B293" s="249"/>
      <c r="C293" s="250"/>
      <c r="D293" s="235" t="s">
        <v>159</v>
      </c>
      <c r="E293" s="251" t="s">
        <v>35</v>
      </c>
      <c r="F293" s="252" t="s">
        <v>427</v>
      </c>
      <c r="G293" s="250"/>
      <c r="H293" s="253">
        <v>28.800000000000001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9" t="s">
        <v>159</v>
      </c>
      <c r="AU293" s="259" t="s">
        <v>90</v>
      </c>
      <c r="AV293" s="14" t="s">
        <v>90</v>
      </c>
      <c r="AW293" s="14" t="s">
        <v>41</v>
      </c>
      <c r="AX293" s="14" t="s">
        <v>88</v>
      </c>
      <c r="AY293" s="259" t="s">
        <v>148</v>
      </c>
    </row>
    <row r="294" s="12" customFormat="1" ht="22.8" customHeight="1">
      <c r="A294" s="12"/>
      <c r="B294" s="206"/>
      <c r="C294" s="207"/>
      <c r="D294" s="208" t="s">
        <v>79</v>
      </c>
      <c r="E294" s="220" t="s">
        <v>428</v>
      </c>
      <c r="F294" s="220" t="s">
        <v>429</v>
      </c>
      <c r="G294" s="207"/>
      <c r="H294" s="207"/>
      <c r="I294" s="210"/>
      <c r="J294" s="221">
        <f>BK294</f>
        <v>0</v>
      </c>
      <c r="K294" s="207"/>
      <c r="L294" s="212"/>
      <c r="M294" s="213"/>
      <c r="N294" s="214"/>
      <c r="O294" s="214"/>
      <c r="P294" s="215">
        <f>SUM(P295:P306)</f>
        <v>0</v>
      </c>
      <c r="Q294" s="214"/>
      <c r="R294" s="215">
        <f>SUM(R295:R306)</f>
        <v>0</v>
      </c>
      <c r="S294" s="214"/>
      <c r="T294" s="216">
        <f>SUM(T295:T306)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7" t="s">
        <v>88</v>
      </c>
      <c r="AT294" s="218" t="s">
        <v>79</v>
      </c>
      <c r="AU294" s="218" t="s">
        <v>88</v>
      </c>
      <c r="AY294" s="217" t="s">
        <v>148</v>
      </c>
      <c r="BK294" s="219">
        <f>SUM(BK295:BK306)</f>
        <v>0</v>
      </c>
    </row>
    <row r="295" s="2" customFormat="1" ht="16.5" customHeight="1">
      <c r="A295" s="41"/>
      <c r="B295" s="42"/>
      <c r="C295" s="222" t="s">
        <v>430</v>
      </c>
      <c r="D295" s="222" t="s">
        <v>150</v>
      </c>
      <c r="E295" s="223" t="s">
        <v>431</v>
      </c>
      <c r="F295" s="224" t="s">
        <v>432</v>
      </c>
      <c r="G295" s="225" t="s">
        <v>297</v>
      </c>
      <c r="H295" s="226">
        <v>28.963000000000001</v>
      </c>
      <c r="I295" s="227"/>
      <c r="J295" s="228">
        <f>ROUND(I295*H295,1)</f>
        <v>0</v>
      </c>
      <c r="K295" s="224" t="s">
        <v>35</v>
      </c>
      <c r="L295" s="47"/>
      <c r="M295" s="229" t="s">
        <v>35</v>
      </c>
      <c r="N295" s="230" t="s">
        <v>51</v>
      </c>
      <c r="O295" s="87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33" t="s">
        <v>155</v>
      </c>
      <c r="AT295" s="233" t="s">
        <v>150</v>
      </c>
      <c r="AU295" s="233" t="s">
        <v>90</v>
      </c>
      <c r="AY295" s="19" t="s">
        <v>148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9" t="s">
        <v>88</v>
      </c>
      <c r="BK295" s="234">
        <f>ROUND(I295*H295,1)</f>
        <v>0</v>
      </c>
      <c r="BL295" s="19" t="s">
        <v>155</v>
      </c>
      <c r="BM295" s="233" t="s">
        <v>433</v>
      </c>
    </row>
    <row r="296" s="2" customFormat="1">
      <c r="A296" s="41"/>
      <c r="B296" s="42"/>
      <c r="C296" s="43"/>
      <c r="D296" s="235" t="s">
        <v>157</v>
      </c>
      <c r="E296" s="43"/>
      <c r="F296" s="236" t="s">
        <v>434</v>
      </c>
      <c r="G296" s="43"/>
      <c r="H296" s="43"/>
      <c r="I296" s="140"/>
      <c r="J296" s="43"/>
      <c r="K296" s="43"/>
      <c r="L296" s="47"/>
      <c r="M296" s="237"/>
      <c r="N296" s="238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19" t="s">
        <v>157</v>
      </c>
      <c r="AU296" s="19" t="s">
        <v>90</v>
      </c>
    </row>
    <row r="297" s="2" customFormat="1" ht="24" customHeight="1">
      <c r="A297" s="41"/>
      <c r="B297" s="42"/>
      <c r="C297" s="222" t="s">
        <v>435</v>
      </c>
      <c r="D297" s="222" t="s">
        <v>150</v>
      </c>
      <c r="E297" s="223" t="s">
        <v>436</v>
      </c>
      <c r="F297" s="224" t="s">
        <v>437</v>
      </c>
      <c r="G297" s="225" t="s">
        <v>297</v>
      </c>
      <c r="H297" s="226">
        <v>10.784000000000001</v>
      </c>
      <c r="I297" s="227"/>
      <c r="J297" s="228">
        <f>ROUND(I297*H297,1)</f>
        <v>0</v>
      </c>
      <c r="K297" s="224" t="s">
        <v>154</v>
      </c>
      <c r="L297" s="47"/>
      <c r="M297" s="229" t="s">
        <v>35</v>
      </c>
      <c r="N297" s="230" t="s">
        <v>51</v>
      </c>
      <c r="O297" s="87"/>
      <c r="P297" s="231">
        <f>O297*H297</f>
        <v>0</v>
      </c>
      <c r="Q297" s="231">
        <v>0</v>
      </c>
      <c r="R297" s="231">
        <f>Q297*H297</f>
        <v>0</v>
      </c>
      <c r="S297" s="231">
        <v>0</v>
      </c>
      <c r="T297" s="232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33" t="s">
        <v>155</v>
      </c>
      <c r="AT297" s="233" t="s">
        <v>150</v>
      </c>
      <c r="AU297" s="233" t="s">
        <v>90</v>
      </c>
      <c r="AY297" s="19" t="s">
        <v>148</v>
      </c>
      <c r="BE297" s="234">
        <f>IF(N297="základní",J297,0)</f>
        <v>0</v>
      </c>
      <c r="BF297" s="234">
        <f>IF(N297="snížená",J297,0)</f>
        <v>0</v>
      </c>
      <c r="BG297" s="234">
        <f>IF(N297="zákl. přenesená",J297,0)</f>
        <v>0</v>
      </c>
      <c r="BH297" s="234">
        <f>IF(N297="sníž. přenesená",J297,0)</f>
        <v>0</v>
      </c>
      <c r="BI297" s="234">
        <f>IF(N297="nulová",J297,0)</f>
        <v>0</v>
      </c>
      <c r="BJ297" s="19" t="s">
        <v>88</v>
      </c>
      <c r="BK297" s="234">
        <f>ROUND(I297*H297,1)</f>
        <v>0</v>
      </c>
      <c r="BL297" s="19" t="s">
        <v>155</v>
      </c>
      <c r="BM297" s="233" t="s">
        <v>438</v>
      </c>
    </row>
    <row r="298" s="2" customFormat="1">
      <c r="A298" s="41"/>
      <c r="B298" s="42"/>
      <c r="C298" s="43"/>
      <c r="D298" s="235" t="s">
        <v>157</v>
      </c>
      <c r="E298" s="43"/>
      <c r="F298" s="236" t="s">
        <v>439</v>
      </c>
      <c r="G298" s="43"/>
      <c r="H298" s="43"/>
      <c r="I298" s="140"/>
      <c r="J298" s="43"/>
      <c r="K298" s="43"/>
      <c r="L298" s="47"/>
      <c r="M298" s="237"/>
      <c r="N298" s="238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19" t="s">
        <v>157</v>
      </c>
      <c r="AU298" s="19" t="s">
        <v>90</v>
      </c>
    </row>
    <row r="299" s="13" customFormat="1">
      <c r="A299" s="13"/>
      <c r="B299" s="239"/>
      <c r="C299" s="240"/>
      <c r="D299" s="235" t="s">
        <v>159</v>
      </c>
      <c r="E299" s="241" t="s">
        <v>35</v>
      </c>
      <c r="F299" s="242" t="s">
        <v>440</v>
      </c>
      <c r="G299" s="240"/>
      <c r="H299" s="241" t="s">
        <v>35</v>
      </c>
      <c r="I299" s="243"/>
      <c r="J299" s="240"/>
      <c r="K299" s="240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159</v>
      </c>
      <c r="AU299" s="248" t="s">
        <v>90</v>
      </c>
      <c r="AV299" s="13" t="s">
        <v>88</v>
      </c>
      <c r="AW299" s="13" t="s">
        <v>41</v>
      </c>
      <c r="AX299" s="13" t="s">
        <v>80</v>
      </c>
      <c r="AY299" s="248" t="s">
        <v>148</v>
      </c>
    </row>
    <row r="300" s="14" customFormat="1">
      <c r="A300" s="14"/>
      <c r="B300" s="249"/>
      <c r="C300" s="250"/>
      <c r="D300" s="235" t="s">
        <v>159</v>
      </c>
      <c r="E300" s="251" t="s">
        <v>35</v>
      </c>
      <c r="F300" s="252" t="s">
        <v>441</v>
      </c>
      <c r="G300" s="250"/>
      <c r="H300" s="253">
        <v>10.784000000000001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159</v>
      </c>
      <c r="AU300" s="259" t="s">
        <v>90</v>
      </c>
      <c r="AV300" s="14" t="s">
        <v>90</v>
      </c>
      <c r="AW300" s="14" t="s">
        <v>41</v>
      </c>
      <c r="AX300" s="14" t="s">
        <v>88</v>
      </c>
      <c r="AY300" s="259" t="s">
        <v>148</v>
      </c>
    </row>
    <row r="301" s="2" customFormat="1" ht="24" customHeight="1">
      <c r="A301" s="41"/>
      <c r="B301" s="42"/>
      <c r="C301" s="222" t="s">
        <v>442</v>
      </c>
      <c r="D301" s="222" t="s">
        <v>150</v>
      </c>
      <c r="E301" s="223" t="s">
        <v>443</v>
      </c>
      <c r="F301" s="224" t="s">
        <v>444</v>
      </c>
      <c r="G301" s="225" t="s">
        <v>297</v>
      </c>
      <c r="H301" s="226">
        <v>13.146000000000001</v>
      </c>
      <c r="I301" s="227"/>
      <c r="J301" s="228">
        <f>ROUND(I301*H301,1)</f>
        <v>0</v>
      </c>
      <c r="K301" s="224" t="s">
        <v>154</v>
      </c>
      <c r="L301" s="47"/>
      <c r="M301" s="229" t="s">
        <v>35</v>
      </c>
      <c r="N301" s="230" t="s">
        <v>51</v>
      </c>
      <c r="O301" s="87"/>
      <c r="P301" s="231">
        <f>O301*H301</f>
        <v>0</v>
      </c>
      <c r="Q301" s="231">
        <v>0</v>
      </c>
      <c r="R301" s="231">
        <f>Q301*H301</f>
        <v>0</v>
      </c>
      <c r="S301" s="231">
        <v>0</v>
      </c>
      <c r="T301" s="232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33" t="s">
        <v>155</v>
      </c>
      <c r="AT301" s="233" t="s">
        <v>150</v>
      </c>
      <c r="AU301" s="233" t="s">
        <v>90</v>
      </c>
      <c r="AY301" s="19" t="s">
        <v>148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9" t="s">
        <v>88</v>
      </c>
      <c r="BK301" s="234">
        <f>ROUND(I301*H301,1)</f>
        <v>0</v>
      </c>
      <c r="BL301" s="19" t="s">
        <v>155</v>
      </c>
      <c r="BM301" s="233" t="s">
        <v>445</v>
      </c>
    </row>
    <row r="302" s="2" customFormat="1">
      <c r="A302" s="41"/>
      <c r="B302" s="42"/>
      <c r="C302" s="43"/>
      <c r="D302" s="235" t="s">
        <v>157</v>
      </c>
      <c r="E302" s="43"/>
      <c r="F302" s="236" t="s">
        <v>439</v>
      </c>
      <c r="G302" s="43"/>
      <c r="H302" s="43"/>
      <c r="I302" s="140"/>
      <c r="J302" s="43"/>
      <c r="K302" s="43"/>
      <c r="L302" s="47"/>
      <c r="M302" s="237"/>
      <c r="N302" s="238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19" t="s">
        <v>157</v>
      </c>
      <c r="AU302" s="19" t="s">
        <v>90</v>
      </c>
    </row>
    <row r="303" s="14" customFormat="1">
      <c r="A303" s="14"/>
      <c r="B303" s="249"/>
      <c r="C303" s="250"/>
      <c r="D303" s="235" t="s">
        <v>159</v>
      </c>
      <c r="E303" s="251" t="s">
        <v>35</v>
      </c>
      <c r="F303" s="252" t="s">
        <v>446</v>
      </c>
      <c r="G303" s="250"/>
      <c r="H303" s="253">
        <v>13.146000000000001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9" t="s">
        <v>159</v>
      </c>
      <c r="AU303" s="259" t="s">
        <v>90</v>
      </c>
      <c r="AV303" s="14" t="s">
        <v>90</v>
      </c>
      <c r="AW303" s="14" t="s">
        <v>41</v>
      </c>
      <c r="AX303" s="14" t="s">
        <v>88</v>
      </c>
      <c r="AY303" s="259" t="s">
        <v>148</v>
      </c>
    </row>
    <row r="304" s="2" customFormat="1" ht="24" customHeight="1">
      <c r="A304" s="41"/>
      <c r="B304" s="42"/>
      <c r="C304" s="222" t="s">
        <v>447</v>
      </c>
      <c r="D304" s="222" t="s">
        <v>150</v>
      </c>
      <c r="E304" s="223" t="s">
        <v>448</v>
      </c>
      <c r="F304" s="224" t="s">
        <v>296</v>
      </c>
      <c r="G304" s="225" t="s">
        <v>297</v>
      </c>
      <c r="H304" s="226">
        <v>5.0339999999999998</v>
      </c>
      <c r="I304" s="227"/>
      <c r="J304" s="228">
        <f>ROUND(I304*H304,1)</f>
        <v>0</v>
      </c>
      <c r="K304" s="224" t="s">
        <v>154</v>
      </c>
      <c r="L304" s="47"/>
      <c r="M304" s="229" t="s">
        <v>35</v>
      </c>
      <c r="N304" s="230" t="s">
        <v>51</v>
      </c>
      <c r="O304" s="87"/>
      <c r="P304" s="231">
        <f>O304*H304</f>
        <v>0</v>
      </c>
      <c r="Q304" s="231">
        <v>0</v>
      </c>
      <c r="R304" s="231">
        <f>Q304*H304</f>
        <v>0</v>
      </c>
      <c r="S304" s="231">
        <v>0</v>
      </c>
      <c r="T304" s="232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33" t="s">
        <v>155</v>
      </c>
      <c r="AT304" s="233" t="s">
        <v>150</v>
      </c>
      <c r="AU304" s="233" t="s">
        <v>90</v>
      </c>
      <c r="AY304" s="19" t="s">
        <v>148</v>
      </c>
      <c r="BE304" s="234">
        <f>IF(N304="základní",J304,0)</f>
        <v>0</v>
      </c>
      <c r="BF304" s="234">
        <f>IF(N304="snížená",J304,0)</f>
        <v>0</v>
      </c>
      <c r="BG304" s="234">
        <f>IF(N304="zákl. přenesená",J304,0)</f>
        <v>0</v>
      </c>
      <c r="BH304" s="234">
        <f>IF(N304="sníž. přenesená",J304,0)</f>
        <v>0</v>
      </c>
      <c r="BI304" s="234">
        <f>IF(N304="nulová",J304,0)</f>
        <v>0</v>
      </c>
      <c r="BJ304" s="19" t="s">
        <v>88</v>
      </c>
      <c r="BK304" s="234">
        <f>ROUND(I304*H304,1)</f>
        <v>0</v>
      </c>
      <c r="BL304" s="19" t="s">
        <v>155</v>
      </c>
      <c r="BM304" s="233" t="s">
        <v>449</v>
      </c>
    </row>
    <row r="305" s="2" customFormat="1">
      <c r="A305" s="41"/>
      <c r="B305" s="42"/>
      <c r="C305" s="43"/>
      <c r="D305" s="235" t="s">
        <v>157</v>
      </c>
      <c r="E305" s="43"/>
      <c r="F305" s="236" t="s">
        <v>439</v>
      </c>
      <c r="G305" s="43"/>
      <c r="H305" s="43"/>
      <c r="I305" s="140"/>
      <c r="J305" s="43"/>
      <c r="K305" s="43"/>
      <c r="L305" s="47"/>
      <c r="M305" s="237"/>
      <c r="N305" s="238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19" t="s">
        <v>157</v>
      </c>
      <c r="AU305" s="19" t="s">
        <v>90</v>
      </c>
    </row>
    <row r="306" s="14" customFormat="1">
      <c r="A306" s="14"/>
      <c r="B306" s="249"/>
      <c r="C306" s="250"/>
      <c r="D306" s="235" t="s">
        <v>159</v>
      </c>
      <c r="E306" s="251" t="s">
        <v>35</v>
      </c>
      <c r="F306" s="252" t="s">
        <v>450</v>
      </c>
      <c r="G306" s="250"/>
      <c r="H306" s="253">
        <v>5.0339999999999998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159</v>
      </c>
      <c r="AU306" s="259" t="s">
        <v>90</v>
      </c>
      <c r="AV306" s="14" t="s">
        <v>90</v>
      </c>
      <c r="AW306" s="14" t="s">
        <v>41</v>
      </c>
      <c r="AX306" s="14" t="s">
        <v>88</v>
      </c>
      <c r="AY306" s="259" t="s">
        <v>148</v>
      </c>
    </row>
    <row r="307" s="12" customFormat="1" ht="22.8" customHeight="1">
      <c r="A307" s="12"/>
      <c r="B307" s="206"/>
      <c r="C307" s="207"/>
      <c r="D307" s="208" t="s">
        <v>79</v>
      </c>
      <c r="E307" s="220" t="s">
        <v>451</v>
      </c>
      <c r="F307" s="220" t="s">
        <v>452</v>
      </c>
      <c r="G307" s="207"/>
      <c r="H307" s="207"/>
      <c r="I307" s="210"/>
      <c r="J307" s="221">
        <f>BK307</f>
        <v>0</v>
      </c>
      <c r="K307" s="207"/>
      <c r="L307" s="212"/>
      <c r="M307" s="213"/>
      <c r="N307" s="214"/>
      <c r="O307" s="214"/>
      <c r="P307" s="215">
        <f>SUM(P308:P311)</f>
        <v>0</v>
      </c>
      <c r="Q307" s="214"/>
      <c r="R307" s="215">
        <f>SUM(R308:R311)</f>
        <v>0</v>
      </c>
      <c r="S307" s="214"/>
      <c r="T307" s="216">
        <f>SUM(T308:T311)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7" t="s">
        <v>88</v>
      </c>
      <c r="AT307" s="218" t="s">
        <v>79</v>
      </c>
      <c r="AU307" s="218" t="s">
        <v>88</v>
      </c>
      <c r="AY307" s="217" t="s">
        <v>148</v>
      </c>
      <c r="BK307" s="219">
        <f>SUM(BK308:BK311)</f>
        <v>0</v>
      </c>
    </row>
    <row r="308" s="2" customFormat="1" ht="24" customHeight="1">
      <c r="A308" s="41"/>
      <c r="B308" s="42"/>
      <c r="C308" s="222" t="s">
        <v>453</v>
      </c>
      <c r="D308" s="222" t="s">
        <v>150</v>
      </c>
      <c r="E308" s="223" t="s">
        <v>454</v>
      </c>
      <c r="F308" s="224" t="s">
        <v>455</v>
      </c>
      <c r="G308" s="225" t="s">
        <v>297</v>
      </c>
      <c r="H308" s="226">
        <v>0.56899999999999995</v>
      </c>
      <c r="I308" s="227"/>
      <c r="J308" s="228">
        <f>ROUND(I308*H308,1)</f>
        <v>0</v>
      </c>
      <c r="K308" s="224" t="s">
        <v>154</v>
      </c>
      <c r="L308" s="47"/>
      <c r="M308" s="229" t="s">
        <v>35</v>
      </c>
      <c r="N308" s="230" t="s">
        <v>51</v>
      </c>
      <c r="O308" s="87"/>
      <c r="P308" s="231">
        <f>O308*H308</f>
        <v>0</v>
      </c>
      <c r="Q308" s="231">
        <v>0</v>
      </c>
      <c r="R308" s="231">
        <f>Q308*H308</f>
        <v>0</v>
      </c>
      <c r="S308" s="231">
        <v>0</v>
      </c>
      <c r="T308" s="232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33" t="s">
        <v>155</v>
      </c>
      <c r="AT308" s="233" t="s">
        <v>150</v>
      </c>
      <c r="AU308" s="233" t="s">
        <v>90</v>
      </c>
      <c r="AY308" s="19" t="s">
        <v>148</v>
      </c>
      <c r="BE308" s="234">
        <f>IF(N308="základní",J308,0)</f>
        <v>0</v>
      </c>
      <c r="BF308" s="234">
        <f>IF(N308="snížená",J308,0)</f>
        <v>0</v>
      </c>
      <c r="BG308" s="234">
        <f>IF(N308="zákl. přenesená",J308,0)</f>
        <v>0</v>
      </c>
      <c r="BH308" s="234">
        <f>IF(N308="sníž. přenesená",J308,0)</f>
        <v>0</v>
      </c>
      <c r="BI308" s="234">
        <f>IF(N308="nulová",J308,0)</f>
        <v>0</v>
      </c>
      <c r="BJ308" s="19" t="s">
        <v>88</v>
      </c>
      <c r="BK308" s="234">
        <f>ROUND(I308*H308,1)</f>
        <v>0</v>
      </c>
      <c r="BL308" s="19" t="s">
        <v>155</v>
      </c>
      <c r="BM308" s="233" t="s">
        <v>456</v>
      </c>
    </row>
    <row r="309" s="2" customFormat="1">
      <c r="A309" s="41"/>
      <c r="B309" s="42"/>
      <c r="C309" s="43"/>
      <c r="D309" s="235" t="s">
        <v>157</v>
      </c>
      <c r="E309" s="43"/>
      <c r="F309" s="236" t="s">
        <v>457</v>
      </c>
      <c r="G309" s="43"/>
      <c r="H309" s="43"/>
      <c r="I309" s="140"/>
      <c r="J309" s="43"/>
      <c r="K309" s="43"/>
      <c r="L309" s="47"/>
      <c r="M309" s="237"/>
      <c r="N309" s="238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19" t="s">
        <v>157</v>
      </c>
      <c r="AU309" s="19" t="s">
        <v>90</v>
      </c>
    </row>
    <row r="310" s="2" customFormat="1" ht="24" customHeight="1">
      <c r="A310" s="41"/>
      <c r="B310" s="42"/>
      <c r="C310" s="222" t="s">
        <v>458</v>
      </c>
      <c r="D310" s="222" t="s">
        <v>150</v>
      </c>
      <c r="E310" s="223" t="s">
        <v>459</v>
      </c>
      <c r="F310" s="224" t="s">
        <v>460</v>
      </c>
      <c r="G310" s="225" t="s">
        <v>297</v>
      </c>
      <c r="H310" s="226">
        <v>0.56899999999999995</v>
      </c>
      <c r="I310" s="227"/>
      <c r="J310" s="228">
        <f>ROUND(I310*H310,1)</f>
        <v>0</v>
      </c>
      <c r="K310" s="224" t="s">
        <v>154</v>
      </c>
      <c r="L310" s="47"/>
      <c r="M310" s="229" t="s">
        <v>35</v>
      </c>
      <c r="N310" s="230" t="s">
        <v>51</v>
      </c>
      <c r="O310" s="87"/>
      <c r="P310" s="231">
        <f>O310*H310</f>
        <v>0</v>
      </c>
      <c r="Q310" s="231">
        <v>0</v>
      </c>
      <c r="R310" s="231">
        <f>Q310*H310</f>
        <v>0</v>
      </c>
      <c r="S310" s="231">
        <v>0</v>
      </c>
      <c r="T310" s="232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33" t="s">
        <v>155</v>
      </c>
      <c r="AT310" s="233" t="s">
        <v>150</v>
      </c>
      <c r="AU310" s="233" t="s">
        <v>90</v>
      </c>
      <c r="AY310" s="19" t="s">
        <v>148</v>
      </c>
      <c r="BE310" s="234">
        <f>IF(N310="základní",J310,0)</f>
        <v>0</v>
      </c>
      <c r="BF310" s="234">
        <f>IF(N310="snížená",J310,0)</f>
        <v>0</v>
      </c>
      <c r="BG310" s="234">
        <f>IF(N310="zákl. přenesená",J310,0)</f>
        <v>0</v>
      </c>
      <c r="BH310" s="234">
        <f>IF(N310="sníž. přenesená",J310,0)</f>
        <v>0</v>
      </c>
      <c r="BI310" s="234">
        <f>IF(N310="nulová",J310,0)</f>
        <v>0</v>
      </c>
      <c r="BJ310" s="19" t="s">
        <v>88</v>
      </c>
      <c r="BK310" s="234">
        <f>ROUND(I310*H310,1)</f>
        <v>0</v>
      </c>
      <c r="BL310" s="19" t="s">
        <v>155</v>
      </c>
      <c r="BM310" s="233" t="s">
        <v>461</v>
      </c>
    </row>
    <row r="311" s="2" customFormat="1">
      <c r="A311" s="41"/>
      <c r="B311" s="42"/>
      <c r="C311" s="43"/>
      <c r="D311" s="235" t="s">
        <v>157</v>
      </c>
      <c r="E311" s="43"/>
      <c r="F311" s="236" t="s">
        <v>457</v>
      </c>
      <c r="G311" s="43"/>
      <c r="H311" s="43"/>
      <c r="I311" s="140"/>
      <c r="J311" s="43"/>
      <c r="K311" s="43"/>
      <c r="L311" s="47"/>
      <c r="M311" s="292"/>
      <c r="N311" s="293"/>
      <c r="O311" s="294"/>
      <c r="P311" s="294"/>
      <c r="Q311" s="294"/>
      <c r="R311" s="294"/>
      <c r="S311" s="294"/>
      <c r="T311" s="295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19" t="s">
        <v>157</v>
      </c>
      <c r="AU311" s="19" t="s">
        <v>90</v>
      </c>
    </row>
    <row r="312" s="2" customFormat="1" ht="6.96" customHeight="1">
      <c r="A312" s="41"/>
      <c r="B312" s="62"/>
      <c r="C312" s="63"/>
      <c r="D312" s="63"/>
      <c r="E312" s="63"/>
      <c r="F312" s="63"/>
      <c r="G312" s="63"/>
      <c r="H312" s="63"/>
      <c r="I312" s="170"/>
      <c r="J312" s="63"/>
      <c r="K312" s="63"/>
      <c r="L312" s="47"/>
      <c r="M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</row>
  </sheetData>
  <sheetProtection sheet="1" autoFilter="0" formatColumns="0" formatRows="0" objects="1" scenarios="1" spinCount="100000" saltValue="NKkoJUwLZb1XZ4z65JYqLQLJF6Wb2Yd0QF1xM7In6paBPJc5UGSNdKReoFDQLGFzqljgWX4olIGAvUt7kF36Fg==" hashValue="ZWFw8QiIfT4USBxswEEeV6AOahUwAABF+YLMqsMdk8bfzE4Qq/4IVNLhrL8gPiLqbIhkuFqHSfPo7UnwX0HWXw==" algorithmName="SHA-512" password="CC35"/>
  <autoFilter ref="C87:K31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2"/>
      <c r="AT3" s="19" t="s">
        <v>90</v>
      </c>
    </row>
    <row r="4" s="1" customFormat="1" ht="24.96" customHeight="1">
      <c r="B4" s="22"/>
      <c r="D4" s="136" t="s">
        <v>103</v>
      </c>
      <c r="I4" s="131"/>
      <c r="L4" s="22"/>
      <c r="M4" s="137" t="s">
        <v>10</v>
      </c>
      <c r="AT4" s="19" t="s">
        <v>4</v>
      </c>
    </row>
    <row r="5" s="1" customFormat="1" ht="6.96" customHeight="1">
      <c r="B5" s="22"/>
      <c r="I5" s="131"/>
      <c r="L5" s="22"/>
    </row>
    <row r="6" s="1" customFormat="1" ht="12" customHeight="1">
      <c r="B6" s="22"/>
      <c r="D6" s="138" t="s">
        <v>16</v>
      </c>
      <c r="I6" s="131"/>
      <c r="L6" s="22"/>
    </row>
    <row r="7" s="1" customFormat="1" ht="16.5" customHeight="1">
      <c r="B7" s="22"/>
      <c r="E7" s="139" t="str">
        <f>'Rekapitulace stavby'!K6</f>
        <v>Rekonstrukce kanalizace ul. Na Svobodném, Kolín</v>
      </c>
      <c r="F7" s="138"/>
      <c r="G7" s="138"/>
      <c r="H7" s="138"/>
      <c r="I7" s="131"/>
      <c r="L7" s="22"/>
    </row>
    <row r="8" s="2" customFormat="1" ht="12" customHeight="1">
      <c r="A8" s="41"/>
      <c r="B8" s="47"/>
      <c r="C8" s="41"/>
      <c r="D8" s="138" t="s">
        <v>114</v>
      </c>
      <c r="E8" s="41"/>
      <c r="F8" s="41"/>
      <c r="G8" s="41"/>
      <c r="H8" s="41"/>
      <c r="I8" s="140"/>
      <c r="J8" s="41"/>
      <c r="K8" s="41"/>
      <c r="L8" s="1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2" t="s">
        <v>462</v>
      </c>
      <c r="F9" s="41"/>
      <c r="G9" s="41"/>
      <c r="H9" s="41"/>
      <c r="I9" s="140"/>
      <c r="J9" s="41"/>
      <c r="K9" s="41"/>
      <c r="L9" s="1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140"/>
      <c r="J10" s="41"/>
      <c r="K10" s="41"/>
      <c r="L10" s="1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8" t="s">
        <v>18</v>
      </c>
      <c r="E11" s="41"/>
      <c r="F11" s="143" t="s">
        <v>19</v>
      </c>
      <c r="G11" s="41"/>
      <c r="H11" s="41"/>
      <c r="I11" s="144" t="s">
        <v>20</v>
      </c>
      <c r="J11" s="143" t="s">
        <v>35</v>
      </c>
      <c r="K11" s="41"/>
      <c r="L11" s="1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8" t="s">
        <v>22</v>
      </c>
      <c r="E12" s="41"/>
      <c r="F12" s="143" t="s">
        <v>23</v>
      </c>
      <c r="G12" s="41"/>
      <c r="H12" s="41"/>
      <c r="I12" s="144" t="s">
        <v>24</v>
      </c>
      <c r="J12" s="145" t="str">
        <f>'Rekapitulace stavby'!AN8</f>
        <v>6. 9. 2019</v>
      </c>
      <c r="K12" s="41"/>
      <c r="L12" s="1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140"/>
      <c r="J13" s="41"/>
      <c r="K13" s="41"/>
      <c r="L13" s="1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8" t="s">
        <v>30</v>
      </c>
      <c r="E14" s="41"/>
      <c r="F14" s="41"/>
      <c r="G14" s="41"/>
      <c r="H14" s="41"/>
      <c r="I14" s="144" t="s">
        <v>31</v>
      </c>
      <c r="J14" s="143" t="s">
        <v>32</v>
      </c>
      <c r="K14" s="41"/>
      <c r="L14" s="1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3" t="s">
        <v>33</v>
      </c>
      <c r="F15" s="41"/>
      <c r="G15" s="41"/>
      <c r="H15" s="41"/>
      <c r="I15" s="144" t="s">
        <v>34</v>
      </c>
      <c r="J15" s="143" t="s">
        <v>35</v>
      </c>
      <c r="K15" s="41"/>
      <c r="L15" s="1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140"/>
      <c r="J16" s="41"/>
      <c r="K16" s="41"/>
      <c r="L16" s="1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8" t="s">
        <v>36</v>
      </c>
      <c r="E17" s="41"/>
      <c r="F17" s="41"/>
      <c r="G17" s="41"/>
      <c r="H17" s="41"/>
      <c r="I17" s="144" t="s">
        <v>31</v>
      </c>
      <c r="J17" s="35" t="str">
        <f>'Rekapitulace stavby'!AN13</f>
        <v>Vyplň údaj</v>
      </c>
      <c r="K17" s="41"/>
      <c r="L17" s="1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3"/>
      <c r="G18" s="143"/>
      <c r="H18" s="143"/>
      <c r="I18" s="144" t="s">
        <v>34</v>
      </c>
      <c r="J18" s="35" t="str">
        <f>'Rekapitulace stavby'!AN14</f>
        <v>Vyplň údaj</v>
      </c>
      <c r="K18" s="41"/>
      <c r="L18" s="1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140"/>
      <c r="J19" s="41"/>
      <c r="K19" s="41"/>
      <c r="L19" s="1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8" t="s">
        <v>38</v>
      </c>
      <c r="E20" s="41"/>
      <c r="F20" s="41"/>
      <c r="G20" s="41"/>
      <c r="H20" s="41"/>
      <c r="I20" s="144" t="s">
        <v>31</v>
      </c>
      <c r="J20" s="143" t="s">
        <v>39</v>
      </c>
      <c r="K20" s="41"/>
      <c r="L20" s="1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3" t="s">
        <v>40</v>
      </c>
      <c r="F21" s="41"/>
      <c r="G21" s="41"/>
      <c r="H21" s="41"/>
      <c r="I21" s="144" t="s">
        <v>34</v>
      </c>
      <c r="J21" s="143" t="s">
        <v>35</v>
      </c>
      <c r="K21" s="41"/>
      <c r="L21" s="1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140"/>
      <c r="J22" s="41"/>
      <c r="K22" s="41"/>
      <c r="L22" s="1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8" t="s">
        <v>42</v>
      </c>
      <c r="E23" s="41"/>
      <c r="F23" s="41"/>
      <c r="G23" s="41"/>
      <c r="H23" s="41"/>
      <c r="I23" s="144" t="s">
        <v>31</v>
      </c>
      <c r="J23" s="143" t="str">
        <f>IF('Rekapitulace stavby'!AN19="","",'Rekapitulace stavby'!AN19)</f>
        <v/>
      </c>
      <c r="K23" s="41"/>
      <c r="L23" s="1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3" t="str">
        <f>IF('Rekapitulace stavby'!E20="","",'Rekapitulace stavby'!E20)</f>
        <v xml:space="preserve"> </v>
      </c>
      <c r="F24" s="41"/>
      <c r="G24" s="41"/>
      <c r="H24" s="41"/>
      <c r="I24" s="144" t="s">
        <v>34</v>
      </c>
      <c r="J24" s="143" t="str">
        <f>IF('Rekapitulace stavby'!AN20="","",'Rekapitulace stavby'!AN20)</f>
        <v/>
      </c>
      <c r="K24" s="41"/>
      <c r="L24" s="1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140"/>
      <c r="J25" s="41"/>
      <c r="K25" s="41"/>
      <c r="L25" s="1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8" t="s">
        <v>44</v>
      </c>
      <c r="E26" s="41"/>
      <c r="F26" s="41"/>
      <c r="G26" s="41"/>
      <c r="H26" s="41"/>
      <c r="I26" s="140"/>
      <c r="J26" s="41"/>
      <c r="K26" s="41"/>
      <c r="L26" s="1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6"/>
      <c r="B27" s="147"/>
      <c r="C27" s="146"/>
      <c r="D27" s="146"/>
      <c r="E27" s="148" t="s">
        <v>35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140"/>
      <c r="J28" s="41"/>
      <c r="K28" s="41"/>
      <c r="L28" s="1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1"/>
      <c r="E29" s="151"/>
      <c r="F29" s="151"/>
      <c r="G29" s="151"/>
      <c r="H29" s="151"/>
      <c r="I29" s="152"/>
      <c r="J29" s="151"/>
      <c r="K29" s="151"/>
      <c r="L29" s="1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3" t="s">
        <v>46</v>
      </c>
      <c r="E30" s="41"/>
      <c r="F30" s="41"/>
      <c r="G30" s="41"/>
      <c r="H30" s="41"/>
      <c r="I30" s="140"/>
      <c r="J30" s="154">
        <f>ROUND(J85, 1)</f>
        <v>0</v>
      </c>
      <c r="K30" s="41"/>
      <c r="L30" s="1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1"/>
      <c r="E31" s="151"/>
      <c r="F31" s="151"/>
      <c r="G31" s="151"/>
      <c r="H31" s="151"/>
      <c r="I31" s="152"/>
      <c r="J31" s="151"/>
      <c r="K31" s="151"/>
      <c r="L31" s="1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5" t="s">
        <v>48</v>
      </c>
      <c r="G32" s="41"/>
      <c r="H32" s="41"/>
      <c r="I32" s="156" t="s">
        <v>47</v>
      </c>
      <c r="J32" s="155" t="s">
        <v>49</v>
      </c>
      <c r="K32" s="41"/>
      <c r="L32" s="1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7" t="s">
        <v>50</v>
      </c>
      <c r="E33" s="138" t="s">
        <v>51</v>
      </c>
      <c r="F33" s="158">
        <f>ROUND((SUM(BE85:BE175)),  1)</f>
        <v>0</v>
      </c>
      <c r="G33" s="41"/>
      <c r="H33" s="41"/>
      <c r="I33" s="159">
        <v>0.20999999999999999</v>
      </c>
      <c r="J33" s="158">
        <f>ROUND(((SUM(BE85:BE175))*I33),  1)</f>
        <v>0</v>
      </c>
      <c r="K33" s="41"/>
      <c r="L33" s="1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8" t="s">
        <v>52</v>
      </c>
      <c r="F34" s="158">
        <f>ROUND((SUM(BF85:BF175)),  1)</f>
        <v>0</v>
      </c>
      <c r="G34" s="41"/>
      <c r="H34" s="41"/>
      <c r="I34" s="159">
        <v>0.14999999999999999</v>
      </c>
      <c r="J34" s="158">
        <f>ROUND(((SUM(BF85:BF175))*I34),  1)</f>
        <v>0</v>
      </c>
      <c r="K34" s="41"/>
      <c r="L34" s="1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8" t="s">
        <v>53</v>
      </c>
      <c r="F35" s="158">
        <f>ROUND((SUM(BG85:BG175)),  1)</f>
        <v>0</v>
      </c>
      <c r="G35" s="41"/>
      <c r="H35" s="41"/>
      <c r="I35" s="159">
        <v>0.20999999999999999</v>
      </c>
      <c r="J35" s="158">
        <f>0</f>
        <v>0</v>
      </c>
      <c r="K35" s="41"/>
      <c r="L35" s="1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8" t="s">
        <v>54</v>
      </c>
      <c r="F36" s="158">
        <f>ROUND((SUM(BH85:BH175)),  1)</f>
        <v>0</v>
      </c>
      <c r="G36" s="41"/>
      <c r="H36" s="41"/>
      <c r="I36" s="159">
        <v>0.14999999999999999</v>
      </c>
      <c r="J36" s="158">
        <f>0</f>
        <v>0</v>
      </c>
      <c r="K36" s="41"/>
      <c r="L36" s="1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8" t="s">
        <v>55</v>
      </c>
      <c r="F37" s="158">
        <f>ROUND((SUM(BI85:BI175)),  1)</f>
        <v>0</v>
      </c>
      <c r="G37" s="41"/>
      <c r="H37" s="41"/>
      <c r="I37" s="159">
        <v>0</v>
      </c>
      <c r="J37" s="158">
        <f>0</f>
        <v>0</v>
      </c>
      <c r="K37" s="41"/>
      <c r="L37" s="1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140"/>
      <c r="J38" s="41"/>
      <c r="K38" s="41"/>
      <c r="L38" s="1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0"/>
      <c r="D39" s="161" t="s">
        <v>56</v>
      </c>
      <c r="E39" s="162"/>
      <c r="F39" s="162"/>
      <c r="G39" s="163" t="s">
        <v>57</v>
      </c>
      <c r="H39" s="164" t="s">
        <v>58</v>
      </c>
      <c r="I39" s="165"/>
      <c r="J39" s="166">
        <f>SUM(J30:J37)</f>
        <v>0</v>
      </c>
      <c r="K39" s="167"/>
      <c r="L39" s="1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120</v>
      </c>
      <c r="D45" s="43"/>
      <c r="E45" s="43"/>
      <c r="F45" s="43"/>
      <c r="G45" s="43"/>
      <c r="H45" s="43"/>
      <c r="I45" s="140"/>
      <c r="J45" s="43"/>
      <c r="K45" s="43"/>
      <c r="L45" s="1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140"/>
      <c r="J46" s="43"/>
      <c r="K46" s="43"/>
      <c r="L46" s="1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140"/>
      <c r="J47" s="43"/>
      <c r="K47" s="43"/>
      <c r="L47" s="1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Rekonstrukce kanalizace ul. Na Svobodném, Kolín</v>
      </c>
      <c r="F48" s="34"/>
      <c r="G48" s="34"/>
      <c r="H48" s="34"/>
      <c r="I48" s="140"/>
      <c r="J48" s="43"/>
      <c r="K48" s="43"/>
      <c r="L48" s="1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114</v>
      </c>
      <c r="D49" s="43"/>
      <c r="E49" s="43"/>
      <c r="F49" s="43"/>
      <c r="G49" s="43"/>
      <c r="H49" s="43"/>
      <c r="I49" s="140"/>
      <c r="J49" s="43"/>
      <c r="K49" s="43"/>
      <c r="L49" s="1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Komunikace</v>
      </c>
      <c r="F50" s="43"/>
      <c r="G50" s="43"/>
      <c r="H50" s="43"/>
      <c r="I50" s="140"/>
      <c r="J50" s="43"/>
      <c r="K50" s="43"/>
      <c r="L50" s="1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140"/>
      <c r="J51" s="43"/>
      <c r="K51" s="43"/>
      <c r="L51" s="1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Kolín</v>
      </c>
      <c r="G52" s="43"/>
      <c r="H52" s="43"/>
      <c r="I52" s="144" t="s">
        <v>24</v>
      </c>
      <c r="J52" s="75" t="str">
        <f>IF(J12="","",J12)</f>
        <v>6. 9. 2019</v>
      </c>
      <c r="K52" s="43"/>
      <c r="L52" s="1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140"/>
      <c r="J53" s="43"/>
      <c r="K53" s="43"/>
      <c r="L53" s="1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3.05" customHeight="1">
      <c r="A54" s="41"/>
      <c r="B54" s="42"/>
      <c r="C54" s="34" t="s">
        <v>30</v>
      </c>
      <c r="D54" s="43"/>
      <c r="E54" s="43"/>
      <c r="F54" s="29" t="str">
        <f>E15</f>
        <v>Město Kolín, Karlovo nám. 78, 280 02 Kolín</v>
      </c>
      <c r="G54" s="43"/>
      <c r="H54" s="43"/>
      <c r="I54" s="144" t="s">
        <v>38</v>
      </c>
      <c r="J54" s="39" t="str">
        <f>E21</f>
        <v>LK PROJEKT s.r.o., ul. 28.října 933/11, 250 88 Čel</v>
      </c>
      <c r="K54" s="43"/>
      <c r="L54" s="1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144" t="s">
        <v>42</v>
      </c>
      <c r="J55" s="39" t="str">
        <f>E24</f>
        <v xml:space="preserve"> </v>
      </c>
      <c r="K55" s="43"/>
      <c r="L55" s="1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140"/>
      <c r="J56" s="43"/>
      <c r="K56" s="43"/>
      <c r="L56" s="1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121</v>
      </c>
      <c r="D57" s="176"/>
      <c r="E57" s="176"/>
      <c r="F57" s="176"/>
      <c r="G57" s="176"/>
      <c r="H57" s="176"/>
      <c r="I57" s="177"/>
      <c r="J57" s="178" t="s">
        <v>122</v>
      </c>
      <c r="K57" s="176"/>
      <c r="L57" s="1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140"/>
      <c r="J58" s="43"/>
      <c r="K58" s="43"/>
      <c r="L58" s="1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9" t="s">
        <v>78</v>
      </c>
      <c r="D59" s="43"/>
      <c r="E59" s="43"/>
      <c r="F59" s="43"/>
      <c r="G59" s="43"/>
      <c r="H59" s="43"/>
      <c r="I59" s="140"/>
      <c r="J59" s="105">
        <f>J85</f>
        <v>0</v>
      </c>
      <c r="K59" s="43"/>
      <c r="L59" s="1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123</v>
      </c>
    </row>
    <row r="60" s="9" customFormat="1" ht="24.96" customHeight="1">
      <c r="A60" s="9"/>
      <c r="B60" s="180"/>
      <c r="C60" s="181"/>
      <c r="D60" s="182" t="s">
        <v>124</v>
      </c>
      <c r="E60" s="183"/>
      <c r="F60" s="183"/>
      <c r="G60" s="183"/>
      <c r="H60" s="183"/>
      <c r="I60" s="184"/>
      <c r="J60" s="185">
        <f>J86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125</v>
      </c>
      <c r="E61" s="190"/>
      <c r="F61" s="190"/>
      <c r="G61" s="190"/>
      <c r="H61" s="190"/>
      <c r="I61" s="191"/>
      <c r="J61" s="192">
        <f>J87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128</v>
      </c>
      <c r="E62" s="190"/>
      <c r="F62" s="190"/>
      <c r="G62" s="190"/>
      <c r="H62" s="190"/>
      <c r="I62" s="191"/>
      <c r="J62" s="192">
        <f>J109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130</v>
      </c>
      <c r="E63" s="190"/>
      <c r="F63" s="190"/>
      <c r="G63" s="190"/>
      <c r="H63" s="190"/>
      <c r="I63" s="191"/>
      <c r="J63" s="192">
        <f>J130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7"/>
      <c r="C64" s="188"/>
      <c r="D64" s="189" t="s">
        <v>131</v>
      </c>
      <c r="E64" s="190"/>
      <c r="F64" s="190"/>
      <c r="G64" s="190"/>
      <c r="H64" s="190"/>
      <c r="I64" s="191"/>
      <c r="J64" s="192">
        <f>J159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132</v>
      </c>
      <c r="E65" s="190"/>
      <c r="F65" s="190"/>
      <c r="G65" s="190"/>
      <c r="H65" s="190"/>
      <c r="I65" s="191"/>
      <c r="J65" s="192">
        <f>J171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140"/>
      <c r="J66" s="43"/>
      <c r="K66" s="43"/>
      <c r="L66" s="1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170"/>
      <c r="J67" s="63"/>
      <c r="K67" s="63"/>
      <c r="L67" s="1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173"/>
      <c r="J71" s="65"/>
      <c r="K71" s="65"/>
      <c r="L71" s="1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5" t="s">
        <v>133</v>
      </c>
      <c r="D72" s="43"/>
      <c r="E72" s="43"/>
      <c r="F72" s="43"/>
      <c r="G72" s="43"/>
      <c r="H72" s="43"/>
      <c r="I72" s="140"/>
      <c r="J72" s="43"/>
      <c r="K72" s="43"/>
      <c r="L72" s="1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140"/>
      <c r="J73" s="43"/>
      <c r="K73" s="43"/>
      <c r="L73" s="1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16</v>
      </c>
      <c r="D74" s="43"/>
      <c r="E74" s="43"/>
      <c r="F74" s="43"/>
      <c r="G74" s="43"/>
      <c r="H74" s="43"/>
      <c r="I74" s="140"/>
      <c r="J74" s="43"/>
      <c r="K74" s="43"/>
      <c r="L74" s="1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4" t="str">
        <f>E7</f>
        <v>Rekonstrukce kanalizace ul. Na Svobodném, Kolín</v>
      </c>
      <c r="F75" s="34"/>
      <c r="G75" s="34"/>
      <c r="H75" s="34"/>
      <c r="I75" s="140"/>
      <c r="J75" s="43"/>
      <c r="K75" s="43"/>
      <c r="L75" s="1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114</v>
      </c>
      <c r="D76" s="43"/>
      <c r="E76" s="43"/>
      <c r="F76" s="43"/>
      <c r="G76" s="43"/>
      <c r="H76" s="43"/>
      <c r="I76" s="140"/>
      <c r="J76" s="43"/>
      <c r="K76" s="43"/>
      <c r="L76" s="1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SO 02 - Komunikace</v>
      </c>
      <c r="F77" s="43"/>
      <c r="G77" s="43"/>
      <c r="H77" s="43"/>
      <c r="I77" s="140"/>
      <c r="J77" s="43"/>
      <c r="K77" s="43"/>
      <c r="L77" s="1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140"/>
      <c r="J78" s="43"/>
      <c r="K78" s="43"/>
      <c r="L78" s="1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22</v>
      </c>
      <c r="D79" s="43"/>
      <c r="E79" s="43"/>
      <c r="F79" s="29" t="str">
        <f>F12</f>
        <v>Kolín</v>
      </c>
      <c r="G79" s="43"/>
      <c r="H79" s="43"/>
      <c r="I79" s="144" t="s">
        <v>24</v>
      </c>
      <c r="J79" s="75" t="str">
        <f>IF(J12="","",J12)</f>
        <v>6. 9. 2019</v>
      </c>
      <c r="K79" s="43"/>
      <c r="L79" s="1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140"/>
      <c r="J80" s="43"/>
      <c r="K80" s="43"/>
      <c r="L80" s="1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43.05" customHeight="1">
      <c r="A81" s="41"/>
      <c r="B81" s="42"/>
      <c r="C81" s="34" t="s">
        <v>30</v>
      </c>
      <c r="D81" s="43"/>
      <c r="E81" s="43"/>
      <c r="F81" s="29" t="str">
        <f>E15</f>
        <v>Město Kolín, Karlovo nám. 78, 280 02 Kolín</v>
      </c>
      <c r="G81" s="43"/>
      <c r="H81" s="43"/>
      <c r="I81" s="144" t="s">
        <v>38</v>
      </c>
      <c r="J81" s="39" t="str">
        <f>E21</f>
        <v>LK PROJEKT s.r.o., ul. 28.října 933/11, 250 88 Čel</v>
      </c>
      <c r="K81" s="43"/>
      <c r="L81" s="1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4" t="s">
        <v>36</v>
      </c>
      <c r="D82" s="43"/>
      <c r="E82" s="43"/>
      <c r="F82" s="29" t="str">
        <f>IF(E18="","",E18)</f>
        <v>Vyplň údaj</v>
      </c>
      <c r="G82" s="43"/>
      <c r="H82" s="43"/>
      <c r="I82" s="144" t="s">
        <v>42</v>
      </c>
      <c r="J82" s="39" t="str">
        <f>E24</f>
        <v xml:space="preserve"> </v>
      </c>
      <c r="K82" s="43"/>
      <c r="L82" s="1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140"/>
      <c r="J83" s="43"/>
      <c r="K83" s="43"/>
      <c r="L83" s="1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94"/>
      <c r="B84" s="195"/>
      <c r="C84" s="196" t="s">
        <v>134</v>
      </c>
      <c r="D84" s="197" t="s">
        <v>65</v>
      </c>
      <c r="E84" s="197" t="s">
        <v>61</v>
      </c>
      <c r="F84" s="197" t="s">
        <v>62</v>
      </c>
      <c r="G84" s="197" t="s">
        <v>135</v>
      </c>
      <c r="H84" s="197" t="s">
        <v>136</v>
      </c>
      <c r="I84" s="198" t="s">
        <v>137</v>
      </c>
      <c r="J84" s="197" t="s">
        <v>122</v>
      </c>
      <c r="K84" s="199" t="s">
        <v>138</v>
      </c>
      <c r="L84" s="200"/>
      <c r="M84" s="95" t="s">
        <v>35</v>
      </c>
      <c r="N84" s="96" t="s">
        <v>50</v>
      </c>
      <c r="O84" s="96" t="s">
        <v>139</v>
      </c>
      <c r="P84" s="96" t="s">
        <v>140</v>
      </c>
      <c r="Q84" s="96" t="s">
        <v>141</v>
      </c>
      <c r="R84" s="96" t="s">
        <v>142</v>
      </c>
      <c r="S84" s="96" t="s">
        <v>143</v>
      </c>
      <c r="T84" s="97" t="s">
        <v>144</v>
      </c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</row>
    <row r="85" s="2" customFormat="1" ht="22.8" customHeight="1">
      <c r="A85" s="41"/>
      <c r="B85" s="42"/>
      <c r="C85" s="102" t="s">
        <v>145</v>
      </c>
      <c r="D85" s="43"/>
      <c r="E85" s="43"/>
      <c r="F85" s="43"/>
      <c r="G85" s="43"/>
      <c r="H85" s="43"/>
      <c r="I85" s="140"/>
      <c r="J85" s="201">
        <f>BK85</f>
        <v>0</v>
      </c>
      <c r="K85" s="43"/>
      <c r="L85" s="47"/>
      <c r="M85" s="98"/>
      <c r="N85" s="202"/>
      <c r="O85" s="99"/>
      <c r="P85" s="203">
        <f>P86</f>
        <v>0</v>
      </c>
      <c r="Q85" s="99"/>
      <c r="R85" s="203">
        <f>R86</f>
        <v>6.8320584000000002</v>
      </c>
      <c r="S85" s="99"/>
      <c r="T85" s="204">
        <f>T86</f>
        <v>37.200479999999999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19" t="s">
        <v>79</v>
      </c>
      <c r="AU85" s="19" t="s">
        <v>123</v>
      </c>
      <c r="BK85" s="205">
        <f>BK86</f>
        <v>0</v>
      </c>
    </row>
    <row r="86" s="12" customFormat="1" ht="25.92" customHeight="1">
      <c r="A86" s="12"/>
      <c r="B86" s="206"/>
      <c r="C86" s="207"/>
      <c r="D86" s="208" t="s">
        <v>79</v>
      </c>
      <c r="E86" s="209" t="s">
        <v>146</v>
      </c>
      <c r="F86" s="209" t="s">
        <v>147</v>
      </c>
      <c r="G86" s="207"/>
      <c r="H86" s="207"/>
      <c r="I86" s="210"/>
      <c r="J86" s="211">
        <f>BK86</f>
        <v>0</v>
      </c>
      <c r="K86" s="207"/>
      <c r="L86" s="212"/>
      <c r="M86" s="213"/>
      <c r="N86" s="214"/>
      <c r="O86" s="214"/>
      <c r="P86" s="215">
        <f>P87+P109+P130+P159+P171</f>
        <v>0</v>
      </c>
      <c r="Q86" s="214"/>
      <c r="R86" s="215">
        <f>R87+R109+R130+R159+R171</f>
        <v>6.8320584000000002</v>
      </c>
      <c r="S86" s="214"/>
      <c r="T86" s="216">
        <f>T87+T109+T130+T159+T171</f>
        <v>37.200479999999999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7" t="s">
        <v>88</v>
      </c>
      <c r="AT86" s="218" t="s">
        <v>79</v>
      </c>
      <c r="AU86" s="218" t="s">
        <v>80</v>
      </c>
      <c r="AY86" s="217" t="s">
        <v>148</v>
      </c>
      <c r="BK86" s="219">
        <f>BK87+BK109+BK130+BK159+BK171</f>
        <v>0</v>
      </c>
    </row>
    <row r="87" s="12" customFormat="1" ht="22.8" customHeight="1">
      <c r="A87" s="12"/>
      <c r="B87" s="206"/>
      <c r="C87" s="207"/>
      <c r="D87" s="208" t="s">
        <v>79</v>
      </c>
      <c r="E87" s="220" t="s">
        <v>88</v>
      </c>
      <c r="F87" s="220" t="s">
        <v>149</v>
      </c>
      <c r="G87" s="207"/>
      <c r="H87" s="207"/>
      <c r="I87" s="210"/>
      <c r="J87" s="221">
        <f>BK87</f>
        <v>0</v>
      </c>
      <c r="K87" s="207"/>
      <c r="L87" s="212"/>
      <c r="M87" s="213"/>
      <c r="N87" s="214"/>
      <c r="O87" s="214"/>
      <c r="P87" s="215">
        <f>SUM(P88:P108)</f>
        <v>0</v>
      </c>
      <c r="Q87" s="214"/>
      <c r="R87" s="215">
        <f>SUM(R88:R108)</f>
        <v>0.0064584000000000013</v>
      </c>
      <c r="S87" s="214"/>
      <c r="T87" s="216">
        <f>SUM(T88:T108)</f>
        <v>31.958880000000001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7" t="s">
        <v>88</v>
      </c>
      <c r="AT87" s="218" t="s">
        <v>79</v>
      </c>
      <c r="AU87" s="218" t="s">
        <v>88</v>
      </c>
      <c r="AY87" s="217" t="s">
        <v>148</v>
      </c>
      <c r="BK87" s="219">
        <f>SUM(BK88:BK108)</f>
        <v>0</v>
      </c>
    </row>
    <row r="88" s="2" customFormat="1" ht="36" customHeight="1">
      <c r="A88" s="41"/>
      <c r="B88" s="42"/>
      <c r="C88" s="222" t="s">
        <v>88</v>
      </c>
      <c r="D88" s="222" t="s">
        <v>150</v>
      </c>
      <c r="E88" s="223" t="s">
        <v>463</v>
      </c>
      <c r="F88" s="224" t="s">
        <v>464</v>
      </c>
      <c r="G88" s="225" t="s">
        <v>153</v>
      </c>
      <c r="H88" s="226">
        <v>11.44</v>
      </c>
      <c r="I88" s="227"/>
      <c r="J88" s="228">
        <f>ROUND(I88*H88,1)</f>
        <v>0</v>
      </c>
      <c r="K88" s="224" t="s">
        <v>154</v>
      </c>
      <c r="L88" s="47"/>
      <c r="M88" s="229" t="s">
        <v>35</v>
      </c>
      <c r="N88" s="230" t="s">
        <v>51</v>
      </c>
      <c r="O88" s="87"/>
      <c r="P88" s="231">
        <f>O88*H88</f>
        <v>0</v>
      </c>
      <c r="Q88" s="231">
        <v>0</v>
      </c>
      <c r="R88" s="231">
        <f>Q88*H88</f>
        <v>0</v>
      </c>
      <c r="S88" s="231">
        <v>0.28999999999999998</v>
      </c>
      <c r="T88" s="232">
        <f>S88*H88</f>
        <v>3.3175999999999997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33" t="s">
        <v>155</v>
      </c>
      <c r="AT88" s="233" t="s">
        <v>150</v>
      </c>
      <c r="AU88" s="233" t="s">
        <v>90</v>
      </c>
      <c r="AY88" s="19" t="s">
        <v>148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9" t="s">
        <v>88</v>
      </c>
      <c r="BK88" s="234">
        <f>ROUND(I88*H88,1)</f>
        <v>0</v>
      </c>
      <c r="BL88" s="19" t="s">
        <v>155</v>
      </c>
      <c r="BM88" s="233" t="s">
        <v>465</v>
      </c>
    </row>
    <row r="89" s="2" customFormat="1">
      <c r="A89" s="41"/>
      <c r="B89" s="42"/>
      <c r="C89" s="43"/>
      <c r="D89" s="235" t="s">
        <v>157</v>
      </c>
      <c r="E89" s="43"/>
      <c r="F89" s="236" t="s">
        <v>158</v>
      </c>
      <c r="G89" s="43"/>
      <c r="H89" s="43"/>
      <c r="I89" s="140"/>
      <c r="J89" s="43"/>
      <c r="K89" s="43"/>
      <c r="L89" s="47"/>
      <c r="M89" s="237"/>
      <c r="N89" s="238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157</v>
      </c>
      <c r="AU89" s="19" t="s">
        <v>90</v>
      </c>
    </row>
    <row r="90" s="13" customFormat="1">
      <c r="A90" s="13"/>
      <c r="B90" s="239"/>
      <c r="C90" s="240"/>
      <c r="D90" s="235" t="s">
        <v>159</v>
      </c>
      <c r="E90" s="241" t="s">
        <v>35</v>
      </c>
      <c r="F90" s="242" t="s">
        <v>160</v>
      </c>
      <c r="G90" s="240"/>
      <c r="H90" s="241" t="s">
        <v>35</v>
      </c>
      <c r="I90" s="243"/>
      <c r="J90" s="240"/>
      <c r="K90" s="240"/>
      <c r="L90" s="244"/>
      <c r="M90" s="245"/>
      <c r="N90" s="246"/>
      <c r="O90" s="246"/>
      <c r="P90" s="246"/>
      <c r="Q90" s="246"/>
      <c r="R90" s="246"/>
      <c r="S90" s="246"/>
      <c r="T90" s="24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8" t="s">
        <v>159</v>
      </c>
      <c r="AU90" s="248" t="s">
        <v>90</v>
      </c>
      <c r="AV90" s="13" t="s">
        <v>88</v>
      </c>
      <c r="AW90" s="13" t="s">
        <v>41</v>
      </c>
      <c r="AX90" s="13" t="s">
        <v>80</v>
      </c>
      <c r="AY90" s="248" t="s">
        <v>148</v>
      </c>
    </row>
    <row r="91" s="14" customFormat="1">
      <c r="A91" s="14"/>
      <c r="B91" s="249"/>
      <c r="C91" s="250"/>
      <c r="D91" s="235" t="s">
        <v>159</v>
      </c>
      <c r="E91" s="251" t="s">
        <v>35</v>
      </c>
      <c r="F91" s="252" t="s">
        <v>466</v>
      </c>
      <c r="G91" s="250"/>
      <c r="H91" s="253">
        <v>11.44</v>
      </c>
      <c r="I91" s="254"/>
      <c r="J91" s="250"/>
      <c r="K91" s="250"/>
      <c r="L91" s="255"/>
      <c r="M91" s="256"/>
      <c r="N91" s="257"/>
      <c r="O91" s="257"/>
      <c r="P91" s="257"/>
      <c r="Q91" s="257"/>
      <c r="R91" s="257"/>
      <c r="S91" s="257"/>
      <c r="T91" s="25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9" t="s">
        <v>159</v>
      </c>
      <c r="AU91" s="259" t="s">
        <v>90</v>
      </c>
      <c r="AV91" s="14" t="s">
        <v>90</v>
      </c>
      <c r="AW91" s="14" t="s">
        <v>41</v>
      </c>
      <c r="AX91" s="14" t="s">
        <v>88</v>
      </c>
      <c r="AY91" s="259" t="s">
        <v>148</v>
      </c>
    </row>
    <row r="92" s="2" customFormat="1" ht="36" customHeight="1">
      <c r="A92" s="41"/>
      <c r="B92" s="42"/>
      <c r="C92" s="222" t="s">
        <v>90</v>
      </c>
      <c r="D92" s="222" t="s">
        <v>150</v>
      </c>
      <c r="E92" s="223" t="s">
        <v>151</v>
      </c>
      <c r="F92" s="224" t="s">
        <v>152</v>
      </c>
      <c r="G92" s="225" t="s">
        <v>153</v>
      </c>
      <c r="H92" s="226">
        <v>41.600000000000001</v>
      </c>
      <c r="I92" s="227"/>
      <c r="J92" s="228">
        <f>ROUND(I92*H92,1)</f>
        <v>0</v>
      </c>
      <c r="K92" s="224" t="s">
        <v>154</v>
      </c>
      <c r="L92" s="47"/>
      <c r="M92" s="229" t="s">
        <v>35</v>
      </c>
      <c r="N92" s="230" t="s">
        <v>51</v>
      </c>
      <c r="O92" s="87"/>
      <c r="P92" s="231">
        <f>O92*H92</f>
        <v>0</v>
      </c>
      <c r="Q92" s="231">
        <v>0</v>
      </c>
      <c r="R92" s="231">
        <f>Q92*H92</f>
        <v>0</v>
      </c>
      <c r="S92" s="231">
        <v>0.44</v>
      </c>
      <c r="T92" s="232">
        <f>S92*H92</f>
        <v>18.304000000000002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33" t="s">
        <v>155</v>
      </c>
      <c r="AT92" s="233" t="s">
        <v>150</v>
      </c>
      <c r="AU92" s="233" t="s">
        <v>90</v>
      </c>
      <c r="AY92" s="19" t="s">
        <v>148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9" t="s">
        <v>88</v>
      </c>
      <c r="BK92" s="234">
        <f>ROUND(I92*H92,1)</f>
        <v>0</v>
      </c>
      <c r="BL92" s="19" t="s">
        <v>155</v>
      </c>
      <c r="BM92" s="233" t="s">
        <v>467</v>
      </c>
    </row>
    <row r="93" s="2" customFormat="1">
      <c r="A93" s="41"/>
      <c r="B93" s="42"/>
      <c r="C93" s="43"/>
      <c r="D93" s="235" t="s">
        <v>157</v>
      </c>
      <c r="E93" s="43"/>
      <c r="F93" s="236" t="s">
        <v>158</v>
      </c>
      <c r="G93" s="43"/>
      <c r="H93" s="43"/>
      <c r="I93" s="140"/>
      <c r="J93" s="43"/>
      <c r="K93" s="43"/>
      <c r="L93" s="47"/>
      <c r="M93" s="237"/>
      <c r="N93" s="238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157</v>
      </c>
      <c r="AU93" s="19" t="s">
        <v>90</v>
      </c>
    </row>
    <row r="94" s="13" customFormat="1">
      <c r="A94" s="13"/>
      <c r="B94" s="239"/>
      <c r="C94" s="240"/>
      <c r="D94" s="235" t="s">
        <v>159</v>
      </c>
      <c r="E94" s="241" t="s">
        <v>35</v>
      </c>
      <c r="F94" s="242" t="s">
        <v>160</v>
      </c>
      <c r="G94" s="240"/>
      <c r="H94" s="241" t="s">
        <v>35</v>
      </c>
      <c r="I94" s="243"/>
      <c r="J94" s="240"/>
      <c r="K94" s="240"/>
      <c r="L94" s="244"/>
      <c r="M94" s="245"/>
      <c r="N94" s="246"/>
      <c r="O94" s="246"/>
      <c r="P94" s="246"/>
      <c r="Q94" s="246"/>
      <c r="R94" s="246"/>
      <c r="S94" s="246"/>
      <c r="T94" s="24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8" t="s">
        <v>159</v>
      </c>
      <c r="AU94" s="248" t="s">
        <v>90</v>
      </c>
      <c r="AV94" s="13" t="s">
        <v>88</v>
      </c>
      <c r="AW94" s="13" t="s">
        <v>41</v>
      </c>
      <c r="AX94" s="13" t="s">
        <v>80</v>
      </c>
      <c r="AY94" s="248" t="s">
        <v>148</v>
      </c>
    </row>
    <row r="95" s="14" customFormat="1">
      <c r="A95" s="14"/>
      <c r="B95" s="249"/>
      <c r="C95" s="250"/>
      <c r="D95" s="235" t="s">
        <v>159</v>
      </c>
      <c r="E95" s="251" t="s">
        <v>35</v>
      </c>
      <c r="F95" s="252" t="s">
        <v>468</v>
      </c>
      <c r="G95" s="250"/>
      <c r="H95" s="253">
        <v>41.600000000000001</v>
      </c>
      <c r="I95" s="254"/>
      <c r="J95" s="250"/>
      <c r="K95" s="250"/>
      <c r="L95" s="255"/>
      <c r="M95" s="256"/>
      <c r="N95" s="257"/>
      <c r="O95" s="257"/>
      <c r="P95" s="257"/>
      <c r="Q95" s="257"/>
      <c r="R95" s="257"/>
      <c r="S95" s="257"/>
      <c r="T95" s="25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9" t="s">
        <v>159</v>
      </c>
      <c r="AU95" s="259" t="s">
        <v>90</v>
      </c>
      <c r="AV95" s="14" t="s">
        <v>90</v>
      </c>
      <c r="AW95" s="14" t="s">
        <v>41</v>
      </c>
      <c r="AX95" s="14" t="s">
        <v>80</v>
      </c>
      <c r="AY95" s="259" t="s">
        <v>148</v>
      </c>
    </row>
    <row r="96" s="15" customFormat="1">
      <c r="A96" s="15"/>
      <c r="B96" s="260"/>
      <c r="C96" s="261"/>
      <c r="D96" s="235" t="s">
        <v>159</v>
      </c>
      <c r="E96" s="262" t="s">
        <v>469</v>
      </c>
      <c r="F96" s="263" t="s">
        <v>232</v>
      </c>
      <c r="G96" s="261"/>
      <c r="H96" s="264">
        <v>41.600000000000001</v>
      </c>
      <c r="I96" s="265"/>
      <c r="J96" s="261"/>
      <c r="K96" s="261"/>
      <c r="L96" s="266"/>
      <c r="M96" s="267"/>
      <c r="N96" s="268"/>
      <c r="O96" s="268"/>
      <c r="P96" s="268"/>
      <c r="Q96" s="268"/>
      <c r="R96" s="268"/>
      <c r="S96" s="268"/>
      <c r="T96" s="269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70" t="s">
        <v>159</v>
      </c>
      <c r="AU96" s="270" t="s">
        <v>90</v>
      </c>
      <c r="AV96" s="15" t="s">
        <v>155</v>
      </c>
      <c r="AW96" s="15" t="s">
        <v>41</v>
      </c>
      <c r="AX96" s="15" t="s">
        <v>88</v>
      </c>
      <c r="AY96" s="270" t="s">
        <v>148</v>
      </c>
    </row>
    <row r="97" s="2" customFormat="1" ht="24" customHeight="1">
      <c r="A97" s="41"/>
      <c r="B97" s="42"/>
      <c r="C97" s="222" t="s">
        <v>166</v>
      </c>
      <c r="D97" s="222" t="s">
        <v>150</v>
      </c>
      <c r="E97" s="223" t="s">
        <v>470</v>
      </c>
      <c r="F97" s="224" t="s">
        <v>471</v>
      </c>
      <c r="G97" s="225" t="s">
        <v>153</v>
      </c>
      <c r="H97" s="226">
        <v>71.760000000000005</v>
      </c>
      <c r="I97" s="227"/>
      <c r="J97" s="228">
        <f>ROUND(I97*H97,1)</f>
        <v>0</v>
      </c>
      <c r="K97" s="224" t="s">
        <v>154</v>
      </c>
      <c r="L97" s="47"/>
      <c r="M97" s="229" t="s">
        <v>35</v>
      </c>
      <c r="N97" s="230" t="s">
        <v>51</v>
      </c>
      <c r="O97" s="87"/>
      <c r="P97" s="231">
        <f>O97*H97</f>
        <v>0</v>
      </c>
      <c r="Q97" s="231">
        <v>9.0000000000000006E-05</v>
      </c>
      <c r="R97" s="231">
        <f>Q97*H97</f>
        <v>0.0064584000000000013</v>
      </c>
      <c r="S97" s="231">
        <v>0.128</v>
      </c>
      <c r="T97" s="232">
        <f>S97*H97</f>
        <v>9.1852800000000006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33" t="s">
        <v>155</v>
      </c>
      <c r="AT97" s="233" t="s">
        <v>150</v>
      </c>
      <c r="AU97" s="233" t="s">
        <v>90</v>
      </c>
      <c r="AY97" s="19" t="s">
        <v>148</v>
      </c>
      <c r="BE97" s="234">
        <f>IF(N97="základní",J97,0)</f>
        <v>0</v>
      </c>
      <c r="BF97" s="234">
        <f>IF(N97="snížená",J97,0)</f>
        <v>0</v>
      </c>
      <c r="BG97" s="234">
        <f>IF(N97="zákl. přenesená",J97,0)</f>
        <v>0</v>
      </c>
      <c r="BH97" s="234">
        <f>IF(N97="sníž. přenesená",J97,0)</f>
        <v>0</v>
      </c>
      <c r="BI97" s="234">
        <f>IF(N97="nulová",J97,0)</f>
        <v>0</v>
      </c>
      <c r="BJ97" s="19" t="s">
        <v>88</v>
      </c>
      <c r="BK97" s="234">
        <f>ROUND(I97*H97,1)</f>
        <v>0</v>
      </c>
      <c r="BL97" s="19" t="s">
        <v>155</v>
      </c>
      <c r="BM97" s="233" t="s">
        <v>472</v>
      </c>
    </row>
    <row r="98" s="2" customFormat="1">
      <c r="A98" s="41"/>
      <c r="B98" s="42"/>
      <c r="C98" s="43"/>
      <c r="D98" s="235" t="s">
        <v>157</v>
      </c>
      <c r="E98" s="43"/>
      <c r="F98" s="236" t="s">
        <v>473</v>
      </c>
      <c r="G98" s="43"/>
      <c r="H98" s="43"/>
      <c r="I98" s="140"/>
      <c r="J98" s="43"/>
      <c r="K98" s="43"/>
      <c r="L98" s="47"/>
      <c r="M98" s="237"/>
      <c r="N98" s="238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157</v>
      </c>
      <c r="AU98" s="19" t="s">
        <v>90</v>
      </c>
    </row>
    <row r="99" s="13" customFormat="1">
      <c r="A99" s="13"/>
      <c r="B99" s="239"/>
      <c r="C99" s="240"/>
      <c r="D99" s="235" t="s">
        <v>159</v>
      </c>
      <c r="E99" s="241" t="s">
        <v>35</v>
      </c>
      <c r="F99" s="242" t="s">
        <v>160</v>
      </c>
      <c r="G99" s="240"/>
      <c r="H99" s="241" t="s">
        <v>35</v>
      </c>
      <c r="I99" s="243"/>
      <c r="J99" s="240"/>
      <c r="K99" s="240"/>
      <c r="L99" s="244"/>
      <c r="M99" s="245"/>
      <c r="N99" s="246"/>
      <c r="O99" s="246"/>
      <c r="P99" s="246"/>
      <c r="Q99" s="246"/>
      <c r="R99" s="246"/>
      <c r="S99" s="246"/>
      <c r="T99" s="24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8" t="s">
        <v>159</v>
      </c>
      <c r="AU99" s="248" t="s">
        <v>90</v>
      </c>
      <c r="AV99" s="13" t="s">
        <v>88</v>
      </c>
      <c r="AW99" s="13" t="s">
        <v>41</v>
      </c>
      <c r="AX99" s="13" t="s">
        <v>80</v>
      </c>
      <c r="AY99" s="248" t="s">
        <v>148</v>
      </c>
    </row>
    <row r="100" s="14" customFormat="1">
      <c r="A100" s="14"/>
      <c r="B100" s="249"/>
      <c r="C100" s="250"/>
      <c r="D100" s="235" t="s">
        <v>159</v>
      </c>
      <c r="E100" s="251" t="s">
        <v>35</v>
      </c>
      <c r="F100" s="252" t="s">
        <v>468</v>
      </c>
      <c r="G100" s="250"/>
      <c r="H100" s="253">
        <v>41.600000000000001</v>
      </c>
      <c r="I100" s="254"/>
      <c r="J100" s="250"/>
      <c r="K100" s="250"/>
      <c r="L100" s="255"/>
      <c r="M100" s="256"/>
      <c r="N100" s="257"/>
      <c r="O100" s="257"/>
      <c r="P100" s="257"/>
      <c r="Q100" s="257"/>
      <c r="R100" s="257"/>
      <c r="S100" s="257"/>
      <c r="T100" s="25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9" t="s">
        <v>159</v>
      </c>
      <c r="AU100" s="259" t="s">
        <v>90</v>
      </c>
      <c r="AV100" s="14" t="s">
        <v>90</v>
      </c>
      <c r="AW100" s="14" t="s">
        <v>41</v>
      </c>
      <c r="AX100" s="14" t="s">
        <v>80</v>
      </c>
      <c r="AY100" s="259" t="s">
        <v>148</v>
      </c>
    </row>
    <row r="101" s="14" customFormat="1">
      <c r="A101" s="14"/>
      <c r="B101" s="249"/>
      <c r="C101" s="250"/>
      <c r="D101" s="235" t="s">
        <v>159</v>
      </c>
      <c r="E101" s="251" t="s">
        <v>35</v>
      </c>
      <c r="F101" s="252" t="s">
        <v>468</v>
      </c>
      <c r="G101" s="250"/>
      <c r="H101" s="253">
        <v>41.600000000000001</v>
      </c>
      <c r="I101" s="254"/>
      <c r="J101" s="250"/>
      <c r="K101" s="250"/>
      <c r="L101" s="255"/>
      <c r="M101" s="256"/>
      <c r="N101" s="257"/>
      <c r="O101" s="257"/>
      <c r="P101" s="257"/>
      <c r="Q101" s="257"/>
      <c r="R101" s="257"/>
      <c r="S101" s="257"/>
      <c r="T101" s="25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9" t="s">
        <v>159</v>
      </c>
      <c r="AU101" s="259" t="s">
        <v>90</v>
      </c>
      <c r="AV101" s="14" t="s">
        <v>90</v>
      </c>
      <c r="AW101" s="14" t="s">
        <v>41</v>
      </c>
      <c r="AX101" s="14" t="s">
        <v>80</v>
      </c>
      <c r="AY101" s="259" t="s">
        <v>148</v>
      </c>
    </row>
    <row r="102" s="14" customFormat="1">
      <c r="A102" s="14"/>
      <c r="B102" s="249"/>
      <c r="C102" s="250"/>
      <c r="D102" s="235" t="s">
        <v>159</v>
      </c>
      <c r="E102" s="251" t="s">
        <v>35</v>
      </c>
      <c r="F102" s="252" t="s">
        <v>474</v>
      </c>
      <c r="G102" s="250"/>
      <c r="H102" s="253">
        <v>-11.44</v>
      </c>
      <c r="I102" s="254"/>
      <c r="J102" s="250"/>
      <c r="K102" s="250"/>
      <c r="L102" s="255"/>
      <c r="M102" s="256"/>
      <c r="N102" s="257"/>
      <c r="O102" s="257"/>
      <c r="P102" s="257"/>
      <c r="Q102" s="257"/>
      <c r="R102" s="257"/>
      <c r="S102" s="257"/>
      <c r="T102" s="25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9" t="s">
        <v>159</v>
      </c>
      <c r="AU102" s="259" t="s">
        <v>90</v>
      </c>
      <c r="AV102" s="14" t="s">
        <v>90</v>
      </c>
      <c r="AW102" s="14" t="s">
        <v>41</v>
      </c>
      <c r="AX102" s="14" t="s">
        <v>80</v>
      </c>
      <c r="AY102" s="259" t="s">
        <v>148</v>
      </c>
    </row>
    <row r="103" s="15" customFormat="1">
      <c r="A103" s="15"/>
      <c r="B103" s="260"/>
      <c r="C103" s="261"/>
      <c r="D103" s="235" t="s">
        <v>159</v>
      </c>
      <c r="E103" s="262" t="s">
        <v>35</v>
      </c>
      <c r="F103" s="263" t="s">
        <v>232</v>
      </c>
      <c r="G103" s="261"/>
      <c r="H103" s="264">
        <v>71.760000000000005</v>
      </c>
      <c r="I103" s="265"/>
      <c r="J103" s="261"/>
      <c r="K103" s="261"/>
      <c r="L103" s="266"/>
      <c r="M103" s="267"/>
      <c r="N103" s="268"/>
      <c r="O103" s="268"/>
      <c r="P103" s="268"/>
      <c r="Q103" s="268"/>
      <c r="R103" s="268"/>
      <c r="S103" s="268"/>
      <c r="T103" s="269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70" t="s">
        <v>159</v>
      </c>
      <c r="AU103" s="270" t="s">
        <v>90</v>
      </c>
      <c r="AV103" s="15" t="s">
        <v>155</v>
      </c>
      <c r="AW103" s="15" t="s">
        <v>41</v>
      </c>
      <c r="AX103" s="15" t="s">
        <v>88</v>
      </c>
      <c r="AY103" s="270" t="s">
        <v>148</v>
      </c>
    </row>
    <row r="104" s="2" customFormat="1" ht="24" customHeight="1">
      <c r="A104" s="41"/>
      <c r="B104" s="42"/>
      <c r="C104" s="222" t="s">
        <v>155</v>
      </c>
      <c r="D104" s="222" t="s">
        <v>150</v>
      </c>
      <c r="E104" s="223" t="s">
        <v>475</v>
      </c>
      <c r="F104" s="224" t="s">
        <v>476</v>
      </c>
      <c r="G104" s="225" t="s">
        <v>182</v>
      </c>
      <c r="H104" s="226">
        <v>28.800000000000001</v>
      </c>
      <c r="I104" s="227"/>
      <c r="J104" s="228">
        <f>ROUND(I104*H104,1)</f>
        <v>0</v>
      </c>
      <c r="K104" s="224" t="s">
        <v>154</v>
      </c>
      <c r="L104" s="47"/>
      <c r="M104" s="229" t="s">
        <v>35</v>
      </c>
      <c r="N104" s="230" t="s">
        <v>51</v>
      </c>
      <c r="O104" s="87"/>
      <c r="P104" s="231">
        <f>O104*H104</f>
        <v>0</v>
      </c>
      <c r="Q104" s="231">
        <v>0</v>
      </c>
      <c r="R104" s="231">
        <f>Q104*H104</f>
        <v>0</v>
      </c>
      <c r="S104" s="231">
        <v>0.040000000000000001</v>
      </c>
      <c r="T104" s="232">
        <f>S104*H104</f>
        <v>1.1520000000000001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33" t="s">
        <v>155</v>
      </c>
      <c r="AT104" s="233" t="s">
        <v>150</v>
      </c>
      <c r="AU104" s="233" t="s">
        <v>90</v>
      </c>
      <c r="AY104" s="19" t="s">
        <v>148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9" t="s">
        <v>88</v>
      </c>
      <c r="BK104" s="234">
        <f>ROUND(I104*H104,1)</f>
        <v>0</v>
      </c>
      <c r="BL104" s="19" t="s">
        <v>155</v>
      </c>
      <c r="BM104" s="233" t="s">
        <v>477</v>
      </c>
    </row>
    <row r="105" s="2" customFormat="1">
      <c r="A105" s="41"/>
      <c r="B105" s="42"/>
      <c r="C105" s="43"/>
      <c r="D105" s="235" t="s">
        <v>157</v>
      </c>
      <c r="E105" s="43"/>
      <c r="F105" s="236" t="s">
        <v>478</v>
      </c>
      <c r="G105" s="43"/>
      <c r="H105" s="43"/>
      <c r="I105" s="140"/>
      <c r="J105" s="43"/>
      <c r="K105" s="43"/>
      <c r="L105" s="47"/>
      <c r="M105" s="237"/>
      <c r="N105" s="238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157</v>
      </c>
      <c r="AU105" s="19" t="s">
        <v>90</v>
      </c>
    </row>
    <row r="106" s="13" customFormat="1">
      <c r="A106" s="13"/>
      <c r="B106" s="239"/>
      <c r="C106" s="240"/>
      <c r="D106" s="235" t="s">
        <v>159</v>
      </c>
      <c r="E106" s="241" t="s">
        <v>35</v>
      </c>
      <c r="F106" s="242" t="s">
        <v>160</v>
      </c>
      <c r="G106" s="240"/>
      <c r="H106" s="241" t="s">
        <v>35</v>
      </c>
      <c r="I106" s="243"/>
      <c r="J106" s="240"/>
      <c r="K106" s="240"/>
      <c r="L106" s="244"/>
      <c r="M106" s="245"/>
      <c r="N106" s="246"/>
      <c r="O106" s="246"/>
      <c r="P106" s="246"/>
      <c r="Q106" s="246"/>
      <c r="R106" s="246"/>
      <c r="S106" s="246"/>
      <c r="T106" s="24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8" t="s">
        <v>159</v>
      </c>
      <c r="AU106" s="248" t="s">
        <v>90</v>
      </c>
      <c r="AV106" s="13" t="s">
        <v>88</v>
      </c>
      <c r="AW106" s="13" t="s">
        <v>41</v>
      </c>
      <c r="AX106" s="13" t="s">
        <v>80</v>
      </c>
      <c r="AY106" s="248" t="s">
        <v>148</v>
      </c>
    </row>
    <row r="107" s="14" customFormat="1">
      <c r="A107" s="14"/>
      <c r="B107" s="249"/>
      <c r="C107" s="250"/>
      <c r="D107" s="235" t="s">
        <v>159</v>
      </c>
      <c r="E107" s="251" t="s">
        <v>35</v>
      </c>
      <c r="F107" s="252" t="s">
        <v>479</v>
      </c>
      <c r="G107" s="250"/>
      <c r="H107" s="253">
        <v>28.800000000000001</v>
      </c>
      <c r="I107" s="254"/>
      <c r="J107" s="250"/>
      <c r="K107" s="250"/>
      <c r="L107" s="255"/>
      <c r="M107" s="256"/>
      <c r="N107" s="257"/>
      <c r="O107" s="257"/>
      <c r="P107" s="257"/>
      <c r="Q107" s="257"/>
      <c r="R107" s="257"/>
      <c r="S107" s="257"/>
      <c r="T107" s="25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9" t="s">
        <v>159</v>
      </c>
      <c r="AU107" s="259" t="s">
        <v>90</v>
      </c>
      <c r="AV107" s="14" t="s">
        <v>90</v>
      </c>
      <c r="AW107" s="14" t="s">
        <v>41</v>
      </c>
      <c r="AX107" s="14" t="s">
        <v>80</v>
      </c>
      <c r="AY107" s="259" t="s">
        <v>148</v>
      </c>
    </row>
    <row r="108" s="15" customFormat="1">
      <c r="A108" s="15"/>
      <c r="B108" s="260"/>
      <c r="C108" s="261"/>
      <c r="D108" s="235" t="s">
        <v>159</v>
      </c>
      <c r="E108" s="262" t="s">
        <v>35</v>
      </c>
      <c r="F108" s="263" t="s">
        <v>232</v>
      </c>
      <c r="G108" s="261"/>
      <c r="H108" s="264">
        <v>28.800000000000001</v>
      </c>
      <c r="I108" s="265"/>
      <c r="J108" s="261"/>
      <c r="K108" s="261"/>
      <c r="L108" s="266"/>
      <c r="M108" s="267"/>
      <c r="N108" s="268"/>
      <c r="O108" s="268"/>
      <c r="P108" s="268"/>
      <c r="Q108" s="268"/>
      <c r="R108" s="268"/>
      <c r="S108" s="268"/>
      <c r="T108" s="269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70" t="s">
        <v>159</v>
      </c>
      <c r="AU108" s="270" t="s">
        <v>90</v>
      </c>
      <c r="AV108" s="15" t="s">
        <v>155</v>
      </c>
      <c r="AW108" s="15" t="s">
        <v>41</v>
      </c>
      <c r="AX108" s="15" t="s">
        <v>88</v>
      </c>
      <c r="AY108" s="270" t="s">
        <v>148</v>
      </c>
    </row>
    <row r="109" s="12" customFormat="1" ht="22.8" customHeight="1">
      <c r="A109" s="12"/>
      <c r="B109" s="206"/>
      <c r="C109" s="207"/>
      <c r="D109" s="208" t="s">
        <v>79</v>
      </c>
      <c r="E109" s="220" t="s">
        <v>179</v>
      </c>
      <c r="F109" s="220" t="s">
        <v>378</v>
      </c>
      <c r="G109" s="207"/>
      <c r="H109" s="207"/>
      <c r="I109" s="210"/>
      <c r="J109" s="221">
        <f>BK109</f>
        <v>0</v>
      </c>
      <c r="K109" s="207"/>
      <c r="L109" s="212"/>
      <c r="M109" s="213"/>
      <c r="N109" s="214"/>
      <c r="O109" s="214"/>
      <c r="P109" s="215">
        <f>SUM(P110:P129)</f>
        <v>0</v>
      </c>
      <c r="Q109" s="214"/>
      <c r="R109" s="215">
        <f>SUM(R110:R129)</f>
        <v>0</v>
      </c>
      <c r="S109" s="214"/>
      <c r="T109" s="216">
        <f>SUM(T110:T129)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7" t="s">
        <v>88</v>
      </c>
      <c r="AT109" s="218" t="s">
        <v>79</v>
      </c>
      <c r="AU109" s="218" t="s">
        <v>88</v>
      </c>
      <c r="AY109" s="217" t="s">
        <v>148</v>
      </c>
      <c r="BK109" s="219">
        <f>SUM(BK110:BK129)</f>
        <v>0</v>
      </c>
    </row>
    <row r="110" s="2" customFormat="1" ht="16.5" customHeight="1">
      <c r="A110" s="41"/>
      <c r="B110" s="42"/>
      <c r="C110" s="222" t="s">
        <v>179</v>
      </c>
      <c r="D110" s="222" t="s">
        <v>150</v>
      </c>
      <c r="E110" s="223" t="s">
        <v>480</v>
      </c>
      <c r="F110" s="224" t="s">
        <v>481</v>
      </c>
      <c r="G110" s="225" t="s">
        <v>153</v>
      </c>
      <c r="H110" s="226">
        <v>83.200000000000003</v>
      </c>
      <c r="I110" s="227"/>
      <c r="J110" s="228">
        <f>ROUND(I110*H110,1)</f>
        <v>0</v>
      </c>
      <c r="K110" s="224" t="s">
        <v>154</v>
      </c>
      <c r="L110" s="47"/>
      <c r="M110" s="229" t="s">
        <v>35</v>
      </c>
      <c r="N110" s="230" t="s">
        <v>51</v>
      </c>
      <c r="O110" s="87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33" t="s">
        <v>155</v>
      </c>
      <c r="AT110" s="233" t="s">
        <v>150</v>
      </c>
      <c r="AU110" s="233" t="s">
        <v>90</v>
      </c>
      <c r="AY110" s="19" t="s">
        <v>148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9" t="s">
        <v>88</v>
      </c>
      <c r="BK110" s="234">
        <f>ROUND(I110*H110,1)</f>
        <v>0</v>
      </c>
      <c r="BL110" s="19" t="s">
        <v>155</v>
      </c>
      <c r="BM110" s="233" t="s">
        <v>482</v>
      </c>
    </row>
    <row r="111" s="13" customFormat="1">
      <c r="A111" s="13"/>
      <c r="B111" s="239"/>
      <c r="C111" s="240"/>
      <c r="D111" s="235" t="s">
        <v>159</v>
      </c>
      <c r="E111" s="241" t="s">
        <v>35</v>
      </c>
      <c r="F111" s="242" t="s">
        <v>160</v>
      </c>
      <c r="G111" s="240"/>
      <c r="H111" s="241" t="s">
        <v>35</v>
      </c>
      <c r="I111" s="243"/>
      <c r="J111" s="240"/>
      <c r="K111" s="240"/>
      <c r="L111" s="244"/>
      <c r="M111" s="245"/>
      <c r="N111" s="246"/>
      <c r="O111" s="246"/>
      <c r="P111" s="246"/>
      <c r="Q111" s="246"/>
      <c r="R111" s="246"/>
      <c r="S111" s="246"/>
      <c r="T111" s="24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8" t="s">
        <v>159</v>
      </c>
      <c r="AU111" s="248" t="s">
        <v>90</v>
      </c>
      <c r="AV111" s="13" t="s">
        <v>88</v>
      </c>
      <c r="AW111" s="13" t="s">
        <v>41</v>
      </c>
      <c r="AX111" s="13" t="s">
        <v>80</v>
      </c>
      <c r="AY111" s="248" t="s">
        <v>148</v>
      </c>
    </row>
    <row r="112" s="14" customFormat="1">
      <c r="A112" s="14"/>
      <c r="B112" s="249"/>
      <c r="C112" s="250"/>
      <c r="D112" s="235" t="s">
        <v>159</v>
      </c>
      <c r="E112" s="251" t="s">
        <v>35</v>
      </c>
      <c r="F112" s="252" t="s">
        <v>468</v>
      </c>
      <c r="G112" s="250"/>
      <c r="H112" s="253">
        <v>41.600000000000001</v>
      </c>
      <c r="I112" s="254"/>
      <c r="J112" s="250"/>
      <c r="K112" s="250"/>
      <c r="L112" s="255"/>
      <c r="M112" s="256"/>
      <c r="N112" s="257"/>
      <c r="O112" s="257"/>
      <c r="P112" s="257"/>
      <c r="Q112" s="257"/>
      <c r="R112" s="257"/>
      <c r="S112" s="257"/>
      <c r="T112" s="25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9" t="s">
        <v>159</v>
      </c>
      <c r="AU112" s="259" t="s">
        <v>90</v>
      </c>
      <c r="AV112" s="14" t="s">
        <v>90</v>
      </c>
      <c r="AW112" s="14" t="s">
        <v>41</v>
      </c>
      <c r="AX112" s="14" t="s">
        <v>80</v>
      </c>
      <c r="AY112" s="259" t="s">
        <v>148</v>
      </c>
    </row>
    <row r="113" s="15" customFormat="1">
      <c r="A113" s="15"/>
      <c r="B113" s="260"/>
      <c r="C113" s="261"/>
      <c r="D113" s="235" t="s">
        <v>159</v>
      </c>
      <c r="E113" s="262" t="s">
        <v>483</v>
      </c>
      <c r="F113" s="263" t="s">
        <v>232</v>
      </c>
      <c r="G113" s="261"/>
      <c r="H113" s="264">
        <v>41.600000000000001</v>
      </c>
      <c r="I113" s="265"/>
      <c r="J113" s="261"/>
      <c r="K113" s="261"/>
      <c r="L113" s="266"/>
      <c r="M113" s="267"/>
      <c r="N113" s="268"/>
      <c r="O113" s="268"/>
      <c r="P113" s="268"/>
      <c r="Q113" s="268"/>
      <c r="R113" s="268"/>
      <c r="S113" s="268"/>
      <c r="T113" s="269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70" t="s">
        <v>159</v>
      </c>
      <c r="AU113" s="270" t="s">
        <v>90</v>
      </c>
      <c r="AV113" s="15" t="s">
        <v>155</v>
      </c>
      <c r="AW113" s="15" t="s">
        <v>41</v>
      </c>
      <c r="AX113" s="15" t="s">
        <v>88</v>
      </c>
      <c r="AY113" s="270" t="s">
        <v>148</v>
      </c>
    </row>
    <row r="114" s="13" customFormat="1">
      <c r="A114" s="13"/>
      <c r="B114" s="239"/>
      <c r="C114" s="240"/>
      <c r="D114" s="235" t="s">
        <v>159</v>
      </c>
      <c r="E114" s="241" t="s">
        <v>35</v>
      </c>
      <c r="F114" s="242" t="s">
        <v>484</v>
      </c>
      <c r="G114" s="240"/>
      <c r="H114" s="241" t="s">
        <v>35</v>
      </c>
      <c r="I114" s="243"/>
      <c r="J114" s="240"/>
      <c r="K114" s="240"/>
      <c r="L114" s="244"/>
      <c r="M114" s="245"/>
      <c r="N114" s="246"/>
      <c r="O114" s="246"/>
      <c r="P114" s="246"/>
      <c r="Q114" s="246"/>
      <c r="R114" s="246"/>
      <c r="S114" s="246"/>
      <c r="T114" s="24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8" t="s">
        <v>159</v>
      </c>
      <c r="AU114" s="248" t="s">
        <v>90</v>
      </c>
      <c r="AV114" s="13" t="s">
        <v>88</v>
      </c>
      <c r="AW114" s="13" t="s">
        <v>41</v>
      </c>
      <c r="AX114" s="13" t="s">
        <v>80</v>
      </c>
      <c r="AY114" s="248" t="s">
        <v>148</v>
      </c>
    </row>
    <row r="115" s="14" customFormat="1">
      <c r="A115" s="14"/>
      <c r="B115" s="249"/>
      <c r="C115" s="250"/>
      <c r="D115" s="235" t="s">
        <v>159</v>
      </c>
      <c r="E115" s="250"/>
      <c r="F115" s="252" t="s">
        <v>485</v>
      </c>
      <c r="G115" s="250"/>
      <c r="H115" s="253">
        <v>83.200000000000003</v>
      </c>
      <c r="I115" s="254"/>
      <c r="J115" s="250"/>
      <c r="K115" s="250"/>
      <c r="L115" s="255"/>
      <c r="M115" s="256"/>
      <c r="N115" s="257"/>
      <c r="O115" s="257"/>
      <c r="P115" s="257"/>
      <c r="Q115" s="257"/>
      <c r="R115" s="257"/>
      <c r="S115" s="257"/>
      <c r="T115" s="25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9" t="s">
        <v>159</v>
      </c>
      <c r="AU115" s="259" t="s">
        <v>90</v>
      </c>
      <c r="AV115" s="14" t="s">
        <v>90</v>
      </c>
      <c r="AW115" s="14" t="s">
        <v>4</v>
      </c>
      <c r="AX115" s="14" t="s">
        <v>88</v>
      </c>
      <c r="AY115" s="259" t="s">
        <v>148</v>
      </c>
    </row>
    <row r="116" s="2" customFormat="1" ht="24" customHeight="1">
      <c r="A116" s="41"/>
      <c r="B116" s="42"/>
      <c r="C116" s="222" t="s">
        <v>187</v>
      </c>
      <c r="D116" s="222" t="s">
        <v>150</v>
      </c>
      <c r="E116" s="223" t="s">
        <v>486</v>
      </c>
      <c r="F116" s="224" t="s">
        <v>487</v>
      </c>
      <c r="G116" s="225" t="s">
        <v>153</v>
      </c>
      <c r="H116" s="226">
        <v>41.600000000000001</v>
      </c>
      <c r="I116" s="227"/>
      <c r="J116" s="228">
        <f>ROUND(I116*H116,1)</f>
        <v>0</v>
      </c>
      <c r="K116" s="224" t="s">
        <v>154</v>
      </c>
      <c r="L116" s="47"/>
      <c r="M116" s="229" t="s">
        <v>35</v>
      </c>
      <c r="N116" s="230" t="s">
        <v>51</v>
      </c>
      <c r="O116" s="87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33" t="s">
        <v>155</v>
      </c>
      <c r="AT116" s="233" t="s">
        <v>150</v>
      </c>
      <c r="AU116" s="233" t="s">
        <v>90</v>
      </c>
      <c r="AY116" s="19" t="s">
        <v>148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9" t="s">
        <v>88</v>
      </c>
      <c r="BK116" s="234">
        <f>ROUND(I116*H116,1)</f>
        <v>0</v>
      </c>
      <c r="BL116" s="19" t="s">
        <v>155</v>
      </c>
      <c r="BM116" s="233" t="s">
        <v>488</v>
      </c>
    </row>
    <row r="117" s="2" customFormat="1">
      <c r="A117" s="41"/>
      <c r="B117" s="42"/>
      <c r="C117" s="43"/>
      <c r="D117" s="235" t="s">
        <v>157</v>
      </c>
      <c r="E117" s="43"/>
      <c r="F117" s="236" t="s">
        <v>489</v>
      </c>
      <c r="G117" s="43"/>
      <c r="H117" s="43"/>
      <c r="I117" s="140"/>
      <c r="J117" s="43"/>
      <c r="K117" s="43"/>
      <c r="L117" s="47"/>
      <c r="M117" s="237"/>
      <c r="N117" s="238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157</v>
      </c>
      <c r="AU117" s="19" t="s">
        <v>90</v>
      </c>
    </row>
    <row r="118" s="13" customFormat="1">
      <c r="A118" s="13"/>
      <c r="B118" s="239"/>
      <c r="C118" s="240"/>
      <c r="D118" s="235" t="s">
        <v>159</v>
      </c>
      <c r="E118" s="241" t="s">
        <v>35</v>
      </c>
      <c r="F118" s="242" t="s">
        <v>160</v>
      </c>
      <c r="G118" s="240"/>
      <c r="H118" s="241" t="s">
        <v>35</v>
      </c>
      <c r="I118" s="243"/>
      <c r="J118" s="240"/>
      <c r="K118" s="240"/>
      <c r="L118" s="244"/>
      <c r="M118" s="245"/>
      <c r="N118" s="246"/>
      <c r="O118" s="246"/>
      <c r="P118" s="246"/>
      <c r="Q118" s="246"/>
      <c r="R118" s="246"/>
      <c r="S118" s="246"/>
      <c r="T118" s="24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8" t="s">
        <v>159</v>
      </c>
      <c r="AU118" s="248" t="s">
        <v>90</v>
      </c>
      <c r="AV118" s="13" t="s">
        <v>88</v>
      </c>
      <c r="AW118" s="13" t="s">
        <v>41</v>
      </c>
      <c r="AX118" s="13" t="s">
        <v>80</v>
      </c>
      <c r="AY118" s="248" t="s">
        <v>148</v>
      </c>
    </row>
    <row r="119" s="14" customFormat="1">
      <c r="A119" s="14"/>
      <c r="B119" s="249"/>
      <c r="C119" s="250"/>
      <c r="D119" s="235" t="s">
        <v>159</v>
      </c>
      <c r="E119" s="251" t="s">
        <v>35</v>
      </c>
      <c r="F119" s="252" t="s">
        <v>468</v>
      </c>
      <c r="G119" s="250"/>
      <c r="H119" s="253">
        <v>41.600000000000001</v>
      </c>
      <c r="I119" s="254"/>
      <c r="J119" s="250"/>
      <c r="K119" s="250"/>
      <c r="L119" s="255"/>
      <c r="M119" s="256"/>
      <c r="N119" s="257"/>
      <c r="O119" s="257"/>
      <c r="P119" s="257"/>
      <c r="Q119" s="257"/>
      <c r="R119" s="257"/>
      <c r="S119" s="257"/>
      <c r="T119" s="25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9" t="s">
        <v>159</v>
      </c>
      <c r="AU119" s="259" t="s">
        <v>90</v>
      </c>
      <c r="AV119" s="14" t="s">
        <v>90</v>
      </c>
      <c r="AW119" s="14" t="s">
        <v>41</v>
      </c>
      <c r="AX119" s="14" t="s">
        <v>88</v>
      </c>
      <c r="AY119" s="259" t="s">
        <v>148</v>
      </c>
    </row>
    <row r="120" s="2" customFormat="1" ht="16.5" customHeight="1">
      <c r="A120" s="41"/>
      <c r="B120" s="42"/>
      <c r="C120" s="222" t="s">
        <v>193</v>
      </c>
      <c r="D120" s="222" t="s">
        <v>150</v>
      </c>
      <c r="E120" s="223" t="s">
        <v>490</v>
      </c>
      <c r="F120" s="224" t="s">
        <v>491</v>
      </c>
      <c r="G120" s="225" t="s">
        <v>153</v>
      </c>
      <c r="H120" s="226">
        <v>41.600000000000001</v>
      </c>
      <c r="I120" s="227"/>
      <c r="J120" s="228">
        <f>ROUND(I120*H120,1)</f>
        <v>0</v>
      </c>
      <c r="K120" s="224" t="s">
        <v>154</v>
      </c>
      <c r="L120" s="47"/>
      <c r="M120" s="229" t="s">
        <v>35</v>
      </c>
      <c r="N120" s="230" t="s">
        <v>51</v>
      </c>
      <c r="O120" s="87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33" t="s">
        <v>155</v>
      </c>
      <c r="AT120" s="233" t="s">
        <v>150</v>
      </c>
      <c r="AU120" s="233" t="s">
        <v>90</v>
      </c>
      <c r="AY120" s="19" t="s">
        <v>148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9" t="s">
        <v>88</v>
      </c>
      <c r="BK120" s="234">
        <f>ROUND(I120*H120,1)</f>
        <v>0</v>
      </c>
      <c r="BL120" s="19" t="s">
        <v>155</v>
      </c>
      <c r="BM120" s="233" t="s">
        <v>492</v>
      </c>
    </row>
    <row r="121" s="13" customFormat="1">
      <c r="A121" s="13"/>
      <c r="B121" s="239"/>
      <c r="C121" s="240"/>
      <c r="D121" s="235" t="s">
        <v>159</v>
      </c>
      <c r="E121" s="241" t="s">
        <v>35</v>
      </c>
      <c r="F121" s="242" t="s">
        <v>160</v>
      </c>
      <c r="G121" s="240"/>
      <c r="H121" s="241" t="s">
        <v>35</v>
      </c>
      <c r="I121" s="243"/>
      <c r="J121" s="240"/>
      <c r="K121" s="240"/>
      <c r="L121" s="244"/>
      <c r="M121" s="245"/>
      <c r="N121" s="246"/>
      <c r="O121" s="246"/>
      <c r="P121" s="246"/>
      <c r="Q121" s="246"/>
      <c r="R121" s="246"/>
      <c r="S121" s="246"/>
      <c r="T121" s="24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8" t="s">
        <v>159</v>
      </c>
      <c r="AU121" s="248" t="s">
        <v>90</v>
      </c>
      <c r="AV121" s="13" t="s">
        <v>88</v>
      </c>
      <c r="AW121" s="13" t="s">
        <v>41</v>
      </c>
      <c r="AX121" s="13" t="s">
        <v>80</v>
      </c>
      <c r="AY121" s="248" t="s">
        <v>148</v>
      </c>
    </row>
    <row r="122" s="14" customFormat="1">
      <c r="A122" s="14"/>
      <c r="B122" s="249"/>
      <c r="C122" s="250"/>
      <c r="D122" s="235" t="s">
        <v>159</v>
      </c>
      <c r="E122" s="251" t="s">
        <v>35</v>
      </c>
      <c r="F122" s="252" t="s">
        <v>468</v>
      </c>
      <c r="G122" s="250"/>
      <c r="H122" s="253">
        <v>41.600000000000001</v>
      </c>
      <c r="I122" s="254"/>
      <c r="J122" s="250"/>
      <c r="K122" s="250"/>
      <c r="L122" s="255"/>
      <c r="M122" s="256"/>
      <c r="N122" s="257"/>
      <c r="O122" s="257"/>
      <c r="P122" s="257"/>
      <c r="Q122" s="257"/>
      <c r="R122" s="257"/>
      <c r="S122" s="257"/>
      <c r="T122" s="25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9" t="s">
        <v>159</v>
      </c>
      <c r="AU122" s="259" t="s">
        <v>90</v>
      </c>
      <c r="AV122" s="14" t="s">
        <v>90</v>
      </c>
      <c r="AW122" s="14" t="s">
        <v>41</v>
      </c>
      <c r="AX122" s="14" t="s">
        <v>88</v>
      </c>
      <c r="AY122" s="259" t="s">
        <v>148</v>
      </c>
    </row>
    <row r="123" s="2" customFormat="1" ht="16.5" customHeight="1">
      <c r="A123" s="41"/>
      <c r="B123" s="42"/>
      <c r="C123" s="222" t="s">
        <v>198</v>
      </c>
      <c r="D123" s="222" t="s">
        <v>150</v>
      </c>
      <c r="E123" s="223" t="s">
        <v>493</v>
      </c>
      <c r="F123" s="224" t="s">
        <v>494</v>
      </c>
      <c r="G123" s="225" t="s">
        <v>153</v>
      </c>
      <c r="H123" s="226">
        <v>41.600000000000001</v>
      </c>
      <c r="I123" s="227"/>
      <c r="J123" s="228">
        <f>ROUND(I123*H123,1)</f>
        <v>0</v>
      </c>
      <c r="K123" s="224" t="s">
        <v>154</v>
      </c>
      <c r="L123" s="47"/>
      <c r="M123" s="229" t="s">
        <v>35</v>
      </c>
      <c r="N123" s="230" t="s">
        <v>51</v>
      </c>
      <c r="O123" s="87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33" t="s">
        <v>155</v>
      </c>
      <c r="AT123" s="233" t="s">
        <v>150</v>
      </c>
      <c r="AU123" s="233" t="s">
        <v>90</v>
      </c>
      <c r="AY123" s="19" t="s">
        <v>148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9" t="s">
        <v>88</v>
      </c>
      <c r="BK123" s="234">
        <f>ROUND(I123*H123,1)</f>
        <v>0</v>
      </c>
      <c r="BL123" s="19" t="s">
        <v>155</v>
      </c>
      <c r="BM123" s="233" t="s">
        <v>495</v>
      </c>
    </row>
    <row r="124" s="13" customFormat="1">
      <c r="A124" s="13"/>
      <c r="B124" s="239"/>
      <c r="C124" s="240"/>
      <c r="D124" s="235" t="s">
        <v>159</v>
      </c>
      <c r="E124" s="241" t="s">
        <v>35</v>
      </c>
      <c r="F124" s="242" t="s">
        <v>160</v>
      </c>
      <c r="G124" s="240"/>
      <c r="H124" s="241" t="s">
        <v>35</v>
      </c>
      <c r="I124" s="243"/>
      <c r="J124" s="240"/>
      <c r="K124" s="240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159</v>
      </c>
      <c r="AU124" s="248" t="s">
        <v>90</v>
      </c>
      <c r="AV124" s="13" t="s">
        <v>88</v>
      </c>
      <c r="AW124" s="13" t="s">
        <v>41</v>
      </c>
      <c r="AX124" s="13" t="s">
        <v>80</v>
      </c>
      <c r="AY124" s="248" t="s">
        <v>148</v>
      </c>
    </row>
    <row r="125" s="14" customFormat="1">
      <c r="A125" s="14"/>
      <c r="B125" s="249"/>
      <c r="C125" s="250"/>
      <c r="D125" s="235" t="s">
        <v>159</v>
      </c>
      <c r="E125" s="251" t="s">
        <v>35</v>
      </c>
      <c r="F125" s="252" t="s">
        <v>468</v>
      </c>
      <c r="G125" s="250"/>
      <c r="H125" s="253">
        <v>41.600000000000001</v>
      </c>
      <c r="I125" s="254"/>
      <c r="J125" s="250"/>
      <c r="K125" s="250"/>
      <c r="L125" s="255"/>
      <c r="M125" s="256"/>
      <c r="N125" s="257"/>
      <c r="O125" s="257"/>
      <c r="P125" s="257"/>
      <c r="Q125" s="257"/>
      <c r="R125" s="257"/>
      <c r="S125" s="257"/>
      <c r="T125" s="25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9" t="s">
        <v>159</v>
      </c>
      <c r="AU125" s="259" t="s">
        <v>90</v>
      </c>
      <c r="AV125" s="14" t="s">
        <v>90</v>
      </c>
      <c r="AW125" s="14" t="s">
        <v>41</v>
      </c>
      <c r="AX125" s="14" t="s">
        <v>88</v>
      </c>
      <c r="AY125" s="259" t="s">
        <v>148</v>
      </c>
    </row>
    <row r="126" s="2" customFormat="1" ht="24" customHeight="1">
      <c r="A126" s="41"/>
      <c r="B126" s="42"/>
      <c r="C126" s="222" t="s">
        <v>204</v>
      </c>
      <c r="D126" s="222" t="s">
        <v>150</v>
      </c>
      <c r="E126" s="223" t="s">
        <v>496</v>
      </c>
      <c r="F126" s="224" t="s">
        <v>497</v>
      </c>
      <c r="G126" s="225" t="s">
        <v>153</v>
      </c>
      <c r="H126" s="226">
        <v>41.600000000000001</v>
      </c>
      <c r="I126" s="227"/>
      <c r="J126" s="228">
        <f>ROUND(I126*H126,1)</f>
        <v>0</v>
      </c>
      <c r="K126" s="224" t="s">
        <v>154</v>
      </c>
      <c r="L126" s="47"/>
      <c r="M126" s="229" t="s">
        <v>35</v>
      </c>
      <c r="N126" s="230" t="s">
        <v>51</v>
      </c>
      <c r="O126" s="87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33" t="s">
        <v>155</v>
      </c>
      <c r="AT126" s="233" t="s">
        <v>150</v>
      </c>
      <c r="AU126" s="233" t="s">
        <v>90</v>
      </c>
      <c r="AY126" s="19" t="s">
        <v>148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9" t="s">
        <v>88</v>
      </c>
      <c r="BK126" s="234">
        <f>ROUND(I126*H126,1)</f>
        <v>0</v>
      </c>
      <c r="BL126" s="19" t="s">
        <v>155</v>
      </c>
      <c r="BM126" s="233" t="s">
        <v>498</v>
      </c>
    </row>
    <row r="127" s="2" customFormat="1">
      <c r="A127" s="41"/>
      <c r="B127" s="42"/>
      <c r="C127" s="43"/>
      <c r="D127" s="235" t="s">
        <v>157</v>
      </c>
      <c r="E127" s="43"/>
      <c r="F127" s="236" t="s">
        <v>499</v>
      </c>
      <c r="G127" s="43"/>
      <c r="H127" s="43"/>
      <c r="I127" s="140"/>
      <c r="J127" s="43"/>
      <c r="K127" s="43"/>
      <c r="L127" s="47"/>
      <c r="M127" s="237"/>
      <c r="N127" s="238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157</v>
      </c>
      <c r="AU127" s="19" t="s">
        <v>90</v>
      </c>
    </row>
    <row r="128" s="13" customFormat="1">
      <c r="A128" s="13"/>
      <c r="B128" s="239"/>
      <c r="C128" s="240"/>
      <c r="D128" s="235" t="s">
        <v>159</v>
      </c>
      <c r="E128" s="241" t="s">
        <v>35</v>
      </c>
      <c r="F128" s="242" t="s">
        <v>160</v>
      </c>
      <c r="G128" s="240"/>
      <c r="H128" s="241" t="s">
        <v>35</v>
      </c>
      <c r="I128" s="243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159</v>
      </c>
      <c r="AU128" s="248" t="s">
        <v>90</v>
      </c>
      <c r="AV128" s="13" t="s">
        <v>88</v>
      </c>
      <c r="AW128" s="13" t="s">
        <v>41</v>
      </c>
      <c r="AX128" s="13" t="s">
        <v>80</v>
      </c>
      <c r="AY128" s="248" t="s">
        <v>148</v>
      </c>
    </row>
    <row r="129" s="14" customFormat="1">
      <c r="A129" s="14"/>
      <c r="B129" s="249"/>
      <c r="C129" s="250"/>
      <c r="D129" s="235" t="s">
        <v>159</v>
      </c>
      <c r="E129" s="251" t="s">
        <v>35</v>
      </c>
      <c r="F129" s="252" t="s">
        <v>468</v>
      </c>
      <c r="G129" s="250"/>
      <c r="H129" s="253">
        <v>41.600000000000001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159</v>
      </c>
      <c r="AU129" s="259" t="s">
        <v>90</v>
      </c>
      <c r="AV129" s="14" t="s">
        <v>90</v>
      </c>
      <c r="AW129" s="14" t="s">
        <v>41</v>
      </c>
      <c r="AX129" s="14" t="s">
        <v>88</v>
      </c>
      <c r="AY129" s="259" t="s">
        <v>148</v>
      </c>
    </row>
    <row r="130" s="12" customFormat="1" ht="22.8" customHeight="1">
      <c r="A130" s="12"/>
      <c r="B130" s="206"/>
      <c r="C130" s="207"/>
      <c r="D130" s="208" t="s">
        <v>79</v>
      </c>
      <c r="E130" s="220" t="s">
        <v>204</v>
      </c>
      <c r="F130" s="220" t="s">
        <v>421</v>
      </c>
      <c r="G130" s="207"/>
      <c r="H130" s="207"/>
      <c r="I130" s="210"/>
      <c r="J130" s="221">
        <f>BK130</f>
        <v>0</v>
      </c>
      <c r="K130" s="207"/>
      <c r="L130" s="212"/>
      <c r="M130" s="213"/>
      <c r="N130" s="214"/>
      <c r="O130" s="214"/>
      <c r="P130" s="215">
        <f>SUM(P131:P158)</f>
        <v>0</v>
      </c>
      <c r="Q130" s="214"/>
      <c r="R130" s="215">
        <f>SUM(R131:R158)</f>
        <v>6.8256000000000006</v>
      </c>
      <c r="S130" s="214"/>
      <c r="T130" s="216">
        <f>SUM(T131:T158)</f>
        <v>5.2416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7" t="s">
        <v>88</v>
      </c>
      <c r="AT130" s="218" t="s">
        <v>79</v>
      </c>
      <c r="AU130" s="218" t="s">
        <v>88</v>
      </c>
      <c r="AY130" s="217" t="s">
        <v>148</v>
      </c>
      <c r="BK130" s="219">
        <f>SUM(BK131:BK158)</f>
        <v>0</v>
      </c>
    </row>
    <row r="131" s="2" customFormat="1" ht="24" customHeight="1">
      <c r="A131" s="41"/>
      <c r="B131" s="42"/>
      <c r="C131" s="222" t="s">
        <v>208</v>
      </c>
      <c r="D131" s="222" t="s">
        <v>150</v>
      </c>
      <c r="E131" s="223" t="s">
        <v>500</v>
      </c>
      <c r="F131" s="224" t="s">
        <v>501</v>
      </c>
      <c r="G131" s="225" t="s">
        <v>182</v>
      </c>
      <c r="H131" s="226">
        <v>28.800000000000001</v>
      </c>
      <c r="I131" s="227"/>
      <c r="J131" s="228">
        <f>ROUND(I131*H131,1)</f>
        <v>0</v>
      </c>
      <c r="K131" s="224" t="s">
        <v>154</v>
      </c>
      <c r="L131" s="47"/>
      <c r="M131" s="229" t="s">
        <v>35</v>
      </c>
      <c r="N131" s="230" t="s">
        <v>51</v>
      </c>
      <c r="O131" s="87"/>
      <c r="P131" s="231">
        <f>O131*H131</f>
        <v>0</v>
      </c>
      <c r="Q131" s="231">
        <v>0.15540000000000001</v>
      </c>
      <c r="R131" s="231">
        <f>Q131*H131</f>
        <v>4.4755200000000004</v>
      </c>
      <c r="S131" s="231">
        <v>0</v>
      </c>
      <c r="T131" s="232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33" t="s">
        <v>155</v>
      </c>
      <c r="AT131" s="233" t="s">
        <v>150</v>
      </c>
      <c r="AU131" s="233" t="s">
        <v>90</v>
      </c>
      <c r="AY131" s="19" t="s">
        <v>148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9" t="s">
        <v>88</v>
      </c>
      <c r="BK131" s="234">
        <f>ROUND(I131*H131,1)</f>
        <v>0</v>
      </c>
      <c r="BL131" s="19" t="s">
        <v>155</v>
      </c>
      <c r="BM131" s="233" t="s">
        <v>502</v>
      </c>
    </row>
    <row r="132" s="2" customFormat="1">
      <c r="A132" s="41"/>
      <c r="B132" s="42"/>
      <c r="C132" s="43"/>
      <c r="D132" s="235" t="s">
        <v>157</v>
      </c>
      <c r="E132" s="43"/>
      <c r="F132" s="236" t="s">
        <v>503</v>
      </c>
      <c r="G132" s="43"/>
      <c r="H132" s="43"/>
      <c r="I132" s="140"/>
      <c r="J132" s="43"/>
      <c r="K132" s="43"/>
      <c r="L132" s="47"/>
      <c r="M132" s="237"/>
      <c r="N132" s="238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157</v>
      </c>
      <c r="AU132" s="19" t="s">
        <v>90</v>
      </c>
    </row>
    <row r="133" s="13" customFormat="1">
      <c r="A133" s="13"/>
      <c r="B133" s="239"/>
      <c r="C133" s="240"/>
      <c r="D133" s="235" t="s">
        <v>159</v>
      </c>
      <c r="E133" s="241" t="s">
        <v>35</v>
      </c>
      <c r="F133" s="242" t="s">
        <v>160</v>
      </c>
      <c r="G133" s="240"/>
      <c r="H133" s="241" t="s">
        <v>35</v>
      </c>
      <c r="I133" s="243"/>
      <c r="J133" s="240"/>
      <c r="K133" s="240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159</v>
      </c>
      <c r="AU133" s="248" t="s">
        <v>90</v>
      </c>
      <c r="AV133" s="13" t="s">
        <v>88</v>
      </c>
      <c r="AW133" s="13" t="s">
        <v>41</v>
      </c>
      <c r="AX133" s="13" t="s">
        <v>80</v>
      </c>
      <c r="AY133" s="248" t="s">
        <v>148</v>
      </c>
    </row>
    <row r="134" s="14" customFormat="1">
      <c r="A134" s="14"/>
      <c r="B134" s="249"/>
      <c r="C134" s="250"/>
      <c r="D134" s="235" t="s">
        <v>159</v>
      </c>
      <c r="E134" s="251" t="s">
        <v>35</v>
      </c>
      <c r="F134" s="252" t="s">
        <v>479</v>
      </c>
      <c r="G134" s="250"/>
      <c r="H134" s="253">
        <v>28.800000000000001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159</v>
      </c>
      <c r="AU134" s="259" t="s">
        <v>90</v>
      </c>
      <c r="AV134" s="14" t="s">
        <v>90</v>
      </c>
      <c r="AW134" s="14" t="s">
        <v>41</v>
      </c>
      <c r="AX134" s="14" t="s">
        <v>80</v>
      </c>
      <c r="AY134" s="259" t="s">
        <v>148</v>
      </c>
    </row>
    <row r="135" s="15" customFormat="1">
      <c r="A135" s="15"/>
      <c r="B135" s="260"/>
      <c r="C135" s="261"/>
      <c r="D135" s="235" t="s">
        <v>159</v>
      </c>
      <c r="E135" s="262" t="s">
        <v>35</v>
      </c>
      <c r="F135" s="263" t="s">
        <v>232</v>
      </c>
      <c r="G135" s="261"/>
      <c r="H135" s="264">
        <v>28.800000000000001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0" t="s">
        <v>159</v>
      </c>
      <c r="AU135" s="270" t="s">
        <v>90</v>
      </c>
      <c r="AV135" s="15" t="s">
        <v>155</v>
      </c>
      <c r="AW135" s="15" t="s">
        <v>41</v>
      </c>
      <c r="AX135" s="15" t="s">
        <v>88</v>
      </c>
      <c r="AY135" s="270" t="s">
        <v>148</v>
      </c>
    </row>
    <row r="136" s="2" customFormat="1" ht="16.5" customHeight="1">
      <c r="A136" s="41"/>
      <c r="B136" s="42"/>
      <c r="C136" s="282" t="s">
        <v>212</v>
      </c>
      <c r="D136" s="282" t="s">
        <v>309</v>
      </c>
      <c r="E136" s="283" t="s">
        <v>504</v>
      </c>
      <c r="F136" s="284" t="s">
        <v>505</v>
      </c>
      <c r="G136" s="285" t="s">
        <v>182</v>
      </c>
      <c r="H136" s="286">
        <v>28.800000000000001</v>
      </c>
      <c r="I136" s="287"/>
      <c r="J136" s="288">
        <f>ROUND(I136*H136,1)</f>
        <v>0</v>
      </c>
      <c r="K136" s="284" t="s">
        <v>154</v>
      </c>
      <c r="L136" s="289"/>
      <c r="M136" s="290" t="s">
        <v>35</v>
      </c>
      <c r="N136" s="291" t="s">
        <v>51</v>
      </c>
      <c r="O136" s="87"/>
      <c r="P136" s="231">
        <f>O136*H136</f>
        <v>0</v>
      </c>
      <c r="Q136" s="231">
        <v>0.081000000000000003</v>
      </c>
      <c r="R136" s="231">
        <f>Q136*H136</f>
        <v>2.3328000000000002</v>
      </c>
      <c r="S136" s="231">
        <v>0</v>
      </c>
      <c r="T136" s="232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33" t="s">
        <v>198</v>
      </c>
      <c r="AT136" s="233" t="s">
        <v>309</v>
      </c>
      <c r="AU136" s="233" t="s">
        <v>90</v>
      </c>
      <c r="AY136" s="19" t="s">
        <v>148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9" t="s">
        <v>88</v>
      </c>
      <c r="BK136" s="234">
        <f>ROUND(I136*H136,1)</f>
        <v>0</v>
      </c>
      <c r="BL136" s="19" t="s">
        <v>155</v>
      </c>
      <c r="BM136" s="233" t="s">
        <v>506</v>
      </c>
    </row>
    <row r="137" s="2" customFormat="1" ht="24" customHeight="1">
      <c r="A137" s="41"/>
      <c r="B137" s="42"/>
      <c r="C137" s="222" t="s">
        <v>216</v>
      </c>
      <c r="D137" s="222" t="s">
        <v>150</v>
      </c>
      <c r="E137" s="223" t="s">
        <v>507</v>
      </c>
      <c r="F137" s="224" t="s">
        <v>508</v>
      </c>
      <c r="G137" s="225" t="s">
        <v>182</v>
      </c>
      <c r="H137" s="226">
        <v>28.800000000000001</v>
      </c>
      <c r="I137" s="227"/>
      <c r="J137" s="228">
        <f>ROUND(I137*H137,1)</f>
        <v>0</v>
      </c>
      <c r="K137" s="224" t="s">
        <v>154</v>
      </c>
      <c r="L137" s="47"/>
      <c r="M137" s="229" t="s">
        <v>35</v>
      </c>
      <c r="N137" s="230" t="s">
        <v>51</v>
      </c>
      <c r="O137" s="87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33" t="s">
        <v>155</v>
      </c>
      <c r="AT137" s="233" t="s">
        <v>150</v>
      </c>
      <c r="AU137" s="233" t="s">
        <v>90</v>
      </c>
      <c r="AY137" s="19" t="s">
        <v>148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9" t="s">
        <v>88</v>
      </c>
      <c r="BK137" s="234">
        <f>ROUND(I137*H137,1)</f>
        <v>0</v>
      </c>
      <c r="BL137" s="19" t="s">
        <v>155</v>
      </c>
      <c r="BM137" s="233" t="s">
        <v>509</v>
      </c>
    </row>
    <row r="138" s="2" customFormat="1">
      <c r="A138" s="41"/>
      <c r="B138" s="42"/>
      <c r="C138" s="43"/>
      <c r="D138" s="235" t="s">
        <v>157</v>
      </c>
      <c r="E138" s="43"/>
      <c r="F138" s="236" t="s">
        <v>510</v>
      </c>
      <c r="G138" s="43"/>
      <c r="H138" s="43"/>
      <c r="I138" s="140"/>
      <c r="J138" s="43"/>
      <c r="K138" s="43"/>
      <c r="L138" s="47"/>
      <c r="M138" s="237"/>
      <c r="N138" s="238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9" t="s">
        <v>157</v>
      </c>
      <c r="AU138" s="19" t="s">
        <v>90</v>
      </c>
    </row>
    <row r="139" s="13" customFormat="1">
      <c r="A139" s="13"/>
      <c r="B139" s="239"/>
      <c r="C139" s="240"/>
      <c r="D139" s="235" t="s">
        <v>159</v>
      </c>
      <c r="E139" s="241" t="s">
        <v>35</v>
      </c>
      <c r="F139" s="242" t="s">
        <v>160</v>
      </c>
      <c r="G139" s="240"/>
      <c r="H139" s="241" t="s">
        <v>35</v>
      </c>
      <c r="I139" s="243"/>
      <c r="J139" s="240"/>
      <c r="K139" s="240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159</v>
      </c>
      <c r="AU139" s="248" t="s">
        <v>90</v>
      </c>
      <c r="AV139" s="13" t="s">
        <v>88</v>
      </c>
      <c r="AW139" s="13" t="s">
        <v>41</v>
      </c>
      <c r="AX139" s="13" t="s">
        <v>80</v>
      </c>
      <c r="AY139" s="248" t="s">
        <v>148</v>
      </c>
    </row>
    <row r="140" s="14" customFormat="1">
      <c r="A140" s="14"/>
      <c r="B140" s="249"/>
      <c r="C140" s="250"/>
      <c r="D140" s="235" t="s">
        <v>159</v>
      </c>
      <c r="E140" s="251" t="s">
        <v>35</v>
      </c>
      <c r="F140" s="252" t="s">
        <v>511</v>
      </c>
      <c r="G140" s="250"/>
      <c r="H140" s="253">
        <v>20.800000000000001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159</v>
      </c>
      <c r="AU140" s="259" t="s">
        <v>90</v>
      </c>
      <c r="AV140" s="14" t="s">
        <v>90</v>
      </c>
      <c r="AW140" s="14" t="s">
        <v>41</v>
      </c>
      <c r="AX140" s="14" t="s">
        <v>80</v>
      </c>
      <c r="AY140" s="259" t="s">
        <v>148</v>
      </c>
    </row>
    <row r="141" s="14" customFormat="1">
      <c r="A141" s="14"/>
      <c r="B141" s="249"/>
      <c r="C141" s="250"/>
      <c r="D141" s="235" t="s">
        <v>159</v>
      </c>
      <c r="E141" s="251" t="s">
        <v>35</v>
      </c>
      <c r="F141" s="252" t="s">
        <v>512</v>
      </c>
      <c r="G141" s="250"/>
      <c r="H141" s="253">
        <v>8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159</v>
      </c>
      <c r="AU141" s="259" t="s">
        <v>90</v>
      </c>
      <c r="AV141" s="14" t="s">
        <v>90</v>
      </c>
      <c r="AW141" s="14" t="s">
        <v>41</v>
      </c>
      <c r="AX141" s="14" t="s">
        <v>80</v>
      </c>
      <c r="AY141" s="259" t="s">
        <v>148</v>
      </c>
    </row>
    <row r="142" s="15" customFormat="1">
      <c r="A142" s="15"/>
      <c r="B142" s="260"/>
      <c r="C142" s="261"/>
      <c r="D142" s="235" t="s">
        <v>159</v>
      </c>
      <c r="E142" s="262" t="s">
        <v>35</v>
      </c>
      <c r="F142" s="263" t="s">
        <v>232</v>
      </c>
      <c r="G142" s="261"/>
      <c r="H142" s="264">
        <v>28.800000000000001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0" t="s">
        <v>159</v>
      </c>
      <c r="AU142" s="270" t="s">
        <v>90</v>
      </c>
      <c r="AV142" s="15" t="s">
        <v>155</v>
      </c>
      <c r="AW142" s="15" t="s">
        <v>41</v>
      </c>
      <c r="AX142" s="15" t="s">
        <v>88</v>
      </c>
      <c r="AY142" s="270" t="s">
        <v>148</v>
      </c>
    </row>
    <row r="143" s="2" customFormat="1" ht="24" customHeight="1">
      <c r="A143" s="41"/>
      <c r="B143" s="42"/>
      <c r="C143" s="222" t="s">
        <v>223</v>
      </c>
      <c r="D143" s="222" t="s">
        <v>150</v>
      </c>
      <c r="E143" s="223" t="s">
        <v>513</v>
      </c>
      <c r="F143" s="224" t="s">
        <v>514</v>
      </c>
      <c r="G143" s="225" t="s">
        <v>182</v>
      </c>
      <c r="H143" s="226">
        <v>28.800000000000001</v>
      </c>
      <c r="I143" s="227"/>
      <c r="J143" s="228">
        <f>ROUND(I143*H143,1)</f>
        <v>0</v>
      </c>
      <c r="K143" s="224" t="s">
        <v>154</v>
      </c>
      <c r="L143" s="47"/>
      <c r="M143" s="229" t="s">
        <v>35</v>
      </c>
      <c r="N143" s="230" t="s">
        <v>51</v>
      </c>
      <c r="O143" s="87"/>
      <c r="P143" s="231">
        <f>O143*H143</f>
        <v>0</v>
      </c>
      <c r="Q143" s="231">
        <v>0.00059999999999999995</v>
      </c>
      <c r="R143" s="231">
        <f>Q143*H143</f>
        <v>0.01728</v>
      </c>
      <c r="S143" s="231">
        <v>0</v>
      </c>
      <c r="T143" s="232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33" t="s">
        <v>155</v>
      </c>
      <c r="AT143" s="233" t="s">
        <v>150</v>
      </c>
      <c r="AU143" s="233" t="s">
        <v>90</v>
      </c>
      <c r="AY143" s="19" t="s">
        <v>148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9" t="s">
        <v>88</v>
      </c>
      <c r="BK143" s="234">
        <f>ROUND(I143*H143,1)</f>
        <v>0</v>
      </c>
      <c r="BL143" s="19" t="s">
        <v>155</v>
      </c>
      <c r="BM143" s="233" t="s">
        <v>515</v>
      </c>
    </row>
    <row r="144" s="2" customFormat="1">
      <c r="A144" s="41"/>
      <c r="B144" s="42"/>
      <c r="C144" s="43"/>
      <c r="D144" s="235" t="s">
        <v>157</v>
      </c>
      <c r="E144" s="43"/>
      <c r="F144" s="236" t="s">
        <v>516</v>
      </c>
      <c r="G144" s="43"/>
      <c r="H144" s="43"/>
      <c r="I144" s="140"/>
      <c r="J144" s="43"/>
      <c r="K144" s="43"/>
      <c r="L144" s="47"/>
      <c r="M144" s="237"/>
      <c r="N144" s="238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9" t="s">
        <v>157</v>
      </c>
      <c r="AU144" s="19" t="s">
        <v>90</v>
      </c>
    </row>
    <row r="145" s="13" customFormat="1">
      <c r="A145" s="13"/>
      <c r="B145" s="239"/>
      <c r="C145" s="240"/>
      <c r="D145" s="235" t="s">
        <v>159</v>
      </c>
      <c r="E145" s="241" t="s">
        <v>35</v>
      </c>
      <c r="F145" s="242" t="s">
        <v>160</v>
      </c>
      <c r="G145" s="240"/>
      <c r="H145" s="241" t="s">
        <v>35</v>
      </c>
      <c r="I145" s="243"/>
      <c r="J145" s="240"/>
      <c r="K145" s="240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159</v>
      </c>
      <c r="AU145" s="248" t="s">
        <v>90</v>
      </c>
      <c r="AV145" s="13" t="s">
        <v>88</v>
      </c>
      <c r="AW145" s="13" t="s">
        <v>41</v>
      </c>
      <c r="AX145" s="13" t="s">
        <v>80</v>
      </c>
      <c r="AY145" s="248" t="s">
        <v>148</v>
      </c>
    </row>
    <row r="146" s="14" customFormat="1">
      <c r="A146" s="14"/>
      <c r="B146" s="249"/>
      <c r="C146" s="250"/>
      <c r="D146" s="235" t="s">
        <v>159</v>
      </c>
      <c r="E146" s="251" t="s">
        <v>35</v>
      </c>
      <c r="F146" s="252" t="s">
        <v>511</v>
      </c>
      <c r="G146" s="250"/>
      <c r="H146" s="253">
        <v>20.800000000000001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159</v>
      </c>
      <c r="AU146" s="259" t="s">
        <v>90</v>
      </c>
      <c r="AV146" s="14" t="s">
        <v>90</v>
      </c>
      <c r="AW146" s="14" t="s">
        <v>41</v>
      </c>
      <c r="AX146" s="14" t="s">
        <v>80</v>
      </c>
      <c r="AY146" s="259" t="s">
        <v>148</v>
      </c>
    </row>
    <row r="147" s="14" customFormat="1">
      <c r="A147" s="14"/>
      <c r="B147" s="249"/>
      <c r="C147" s="250"/>
      <c r="D147" s="235" t="s">
        <v>159</v>
      </c>
      <c r="E147" s="251" t="s">
        <v>35</v>
      </c>
      <c r="F147" s="252" t="s">
        <v>512</v>
      </c>
      <c r="G147" s="250"/>
      <c r="H147" s="253">
        <v>8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159</v>
      </c>
      <c r="AU147" s="259" t="s">
        <v>90</v>
      </c>
      <c r="AV147" s="14" t="s">
        <v>90</v>
      </c>
      <c r="AW147" s="14" t="s">
        <v>41</v>
      </c>
      <c r="AX147" s="14" t="s">
        <v>80</v>
      </c>
      <c r="AY147" s="259" t="s">
        <v>148</v>
      </c>
    </row>
    <row r="148" s="15" customFormat="1">
      <c r="A148" s="15"/>
      <c r="B148" s="260"/>
      <c r="C148" s="261"/>
      <c r="D148" s="235" t="s">
        <v>159</v>
      </c>
      <c r="E148" s="262" t="s">
        <v>35</v>
      </c>
      <c r="F148" s="263" t="s">
        <v>232</v>
      </c>
      <c r="G148" s="261"/>
      <c r="H148" s="264">
        <v>28.800000000000001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159</v>
      </c>
      <c r="AU148" s="270" t="s">
        <v>90</v>
      </c>
      <c r="AV148" s="15" t="s">
        <v>155</v>
      </c>
      <c r="AW148" s="15" t="s">
        <v>41</v>
      </c>
      <c r="AX148" s="15" t="s">
        <v>88</v>
      </c>
      <c r="AY148" s="270" t="s">
        <v>148</v>
      </c>
    </row>
    <row r="149" s="2" customFormat="1" ht="36" customHeight="1">
      <c r="A149" s="41"/>
      <c r="B149" s="42"/>
      <c r="C149" s="222" t="s">
        <v>233</v>
      </c>
      <c r="D149" s="222" t="s">
        <v>150</v>
      </c>
      <c r="E149" s="223" t="s">
        <v>517</v>
      </c>
      <c r="F149" s="224" t="s">
        <v>518</v>
      </c>
      <c r="G149" s="225" t="s">
        <v>153</v>
      </c>
      <c r="H149" s="226">
        <v>41.600000000000001</v>
      </c>
      <c r="I149" s="227"/>
      <c r="J149" s="228">
        <f>ROUND(I149*H149,1)</f>
        <v>0</v>
      </c>
      <c r="K149" s="224" t="s">
        <v>154</v>
      </c>
      <c r="L149" s="47"/>
      <c r="M149" s="229" t="s">
        <v>35</v>
      </c>
      <c r="N149" s="230" t="s">
        <v>51</v>
      </c>
      <c r="O149" s="87"/>
      <c r="P149" s="231">
        <f>O149*H149</f>
        <v>0</v>
      </c>
      <c r="Q149" s="231">
        <v>0</v>
      </c>
      <c r="R149" s="231">
        <f>Q149*H149</f>
        <v>0</v>
      </c>
      <c r="S149" s="231">
        <v>0.126</v>
      </c>
      <c r="T149" s="232">
        <f>S149*H149</f>
        <v>5.2416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33" t="s">
        <v>155</v>
      </c>
      <c r="AT149" s="233" t="s">
        <v>150</v>
      </c>
      <c r="AU149" s="233" t="s">
        <v>90</v>
      </c>
      <c r="AY149" s="19" t="s">
        <v>148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9" t="s">
        <v>88</v>
      </c>
      <c r="BK149" s="234">
        <f>ROUND(I149*H149,1)</f>
        <v>0</v>
      </c>
      <c r="BL149" s="19" t="s">
        <v>155</v>
      </c>
      <c r="BM149" s="233" t="s">
        <v>519</v>
      </c>
    </row>
    <row r="150" s="2" customFormat="1">
      <c r="A150" s="41"/>
      <c r="B150" s="42"/>
      <c r="C150" s="43"/>
      <c r="D150" s="235" t="s">
        <v>157</v>
      </c>
      <c r="E150" s="43"/>
      <c r="F150" s="236" t="s">
        <v>520</v>
      </c>
      <c r="G150" s="43"/>
      <c r="H150" s="43"/>
      <c r="I150" s="140"/>
      <c r="J150" s="43"/>
      <c r="K150" s="43"/>
      <c r="L150" s="47"/>
      <c r="M150" s="237"/>
      <c r="N150" s="238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19" t="s">
        <v>157</v>
      </c>
      <c r="AU150" s="19" t="s">
        <v>90</v>
      </c>
    </row>
    <row r="151" s="13" customFormat="1">
      <c r="A151" s="13"/>
      <c r="B151" s="239"/>
      <c r="C151" s="240"/>
      <c r="D151" s="235" t="s">
        <v>159</v>
      </c>
      <c r="E151" s="241" t="s">
        <v>35</v>
      </c>
      <c r="F151" s="242" t="s">
        <v>160</v>
      </c>
      <c r="G151" s="240"/>
      <c r="H151" s="241" t="s">
        <v>35</v>
      </c>
      <c r="I151" s="243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159</v>
      </c>
      <c r="AU151" s="248" t="s">
        <v>90</v>
      </c>
      <c r="AV151" s="13" t="s">
        <v>88</v>
      </c>
      <c r="AW151" s="13" t="s">
        <v>41</v>
      </c>
      <c r="AX151" s="13" t="s">
        <v>80</v>
      </c>
      <c r="AY151" s="248" t="s">
        <v>148</v>
      </c>
    </row>
    <row r="152" s="14" customFormat="1">
      <c r="A152" s="14"/>
      <c r="B152" s="249"/>
      <c r="C152" s="250"/>
      <c r="D152" s="235" t="s">
        <v>159</v>
      </c>
      <c r="E152" s="251" t="s">
        <v>35</v>
      </c>
      <c r="F152" s="252" t="s">
        <v>468</v>
      </c>
      <c r="G152" s="250"/>
      <c r="H152" s="253">
        <v>41.600000000000001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159</v>
      </c>
      <c r="AU152" s="259" t="s">
        <v>90</v>
      </c>
      <c r="AV152" s="14" t="s">
        <v>90</v>
      </c>
      <c r="AW152" s="14" t="s">
        <v>41</v>
      </c>
      <c r="AX152" s="14" t="s">
        <v>80</v>
      </c>
      <c r="AY152" s="259" t="s">
        <v>148</v>
      </c>
    </row>
    <row r="153" s="15" customFormat="1">
      <c r="A153" s="15"/>
      <c r="B153" s="260"/>
      <c r="C153" s="261"/>
      <c r="D153" s="235" t="s">
        <v>159</v>
      </c>
      <c r="E153" s="262" t="s">
        <v>35</v>
      </c>
      <c r="F153" s="263" t="s">
        <v>232</v>
      </c>
      <c r="G153" s="261"/>
      <c r="H153" s="264">
        <v>41.600000000000001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0" t="s">
        <v>159</v>
      </c>
      <c r="AU153" s="270" t="s">
        <v>90</v>
      </c>
      <c r="AV153" s="15" t="s">
        <v>155</v>
      </c>
      <c r="AW153" s="15" t="s">
        <v>41</v>
      </c>
      <c r="AX153" s="15" t="s">
        <v>88</v>
      </c>
      <c r="AY153" s="270" t="s">
        <v>148</v>
      </c>
    </row>
    <row r="154" s="2" customFormat="1" ht="36" customHeight="1">
      <c r="A154" s="41"/>
      <c r="B154" s="42"/>
      <c r="C154" s="222" t="s">
        <v>8</v>
      </c>
      <c r="D154" s="222" t="s">
        <v>150</v>
      </c>
      <c r="E154" s="223" t="s">
        <v>521</v>
      </c>
      <c r="F154" s="224" t="s">
        <v>522</v>
      </c>
      <c r="G154" s="225" t="s">
        <v>182</v>
      </c>
      <c r="H154" s="226">
        <v>28.800000000000001</v>
      </c>
      <c r="I154" s="227"/>
      <c r="J154" s="228">
        <f>ROUND(I154*H154,1)</f>
        <v>0</v>
      </c>
      <c r="K154" s="224" t="s">
        <v>154</v>
      </c>
      <c r="L154" s="47"/>
      <c r="M154" s="229" t="s">
        <v>35</v>
      </c>
      <c r="N154" s="230" t="s">
        <v>51</v>
      </c>
      <c r="O154" s="87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33" t="s">
        <v>155</v>
      </c>
      <c r="AT154" s="233" t="s">
        <v>150</v>
      </c>
      <c r="AU154" s="233" t="s">
        <v>90</v>
      </c>
      <c r="AY154" s="19" t="s">
        <v>148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9" t="s">
        <v>88</v>
      </c>
      <c r="BK154" s="234">
        <f>ROUND(I154*H154,1)</f>
        <v>0</v>
      </c>
      <c r="BL154" s="19" t="s">
        <v>155</v>
      </c>
      <c r="BM154" s="233" t="s">
        <v>523</v>
      </c>
    </row>
    <row r="155" s="2" customFormat="1">
      <c r="A155" s="41"/>
      <c r="B155" s="42"/>
      <c r="C155" s="43"/>
      <c r="D155" s="235" t="s">
        <v>157</v>
      </c>
      <c r="E155" s="43"/>
      <c r="F155" s="236" t="s">
        <v>524</v>
      </c>
      <c r="G155" s="43"/>
      <c r="H155" s="43"/>
      <c r="I155" s="140"/>
      <c r="J155" s="43"/>
      <c r="K155" s="43"/>
      <c r="L155" s="47"/>
      <c r="M155" s="237"/>
      <c r="N155" s="238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19" t="s">
        <v>157</v>
      </c>
      <c r="AU155" s="19" t="s">
        <v>90</v>
      </c>
    </row>
    <row r="156" s="13" customFormat="1">
      <c r="A156" s="13"/>
      <c r="B156" s="239"/>
      <c r="C156" s="240"/>
      <c r="D156" s="235" t="s">
        <v>159</v>
      </c>
      <c r="E156" s="241" t="s">
        <v>35</v>
      </c>
      <c r="F156" s="242" t="s">
        <v>160</v>
      </c>
      <c r="G156" s="240"/>
      <c r="H156" s="241" t="s">
        <v>35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159</v>
      </c>
      <c r="AU156" s="248" t="s">
        <v>90</v>
      </c>
      <c r="AV156" s="13" t="s">
        <v>88</v>
      </c>
      <c r="AW156" s="13" t="s">
        <v>41</v>
      </c>
      <c r="AX156" s="13" t="s">
        <v>80</v>
      </c>
      <c r="AY156" s="248" t="s">
        <v>148</v>
      </c>
    </row>
    <row r="157" s="14" customFormat="1">
      <c r="A157" s="14"/>
      <c r="B157" s="249"/>
      <c r="C157" s="250"/>
      <c r="D157" s="235" t="s">
        <v>159</v>
      </c>
      <c r="E157" s="251" t="s">
        <v>35</v>
      </c>
      <c r="F157" s="252" t="s">
        <v>479</v>
      </c>
      <c r="G157" s="250"/>
      <c r="H157" s="253">
        <v>28.800000000000001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159</v>
      </c>
      <c r="AU157" s="259" t="s">
        <v>90</v>
      </c>
      <c r="AV157" s="14" t="s">
        <v>90</v>
      </c>
      <c r="AW157" s="14" t="s">
        <v>41</v>
      </c>
      <c r="AX157" s="14" t="s">
        <v>80</v>
      </c>
      <c r="AY157" s="259" t="s">
        <v>148</v>
      </c>
    </row>
    <row r="158" s="15" customFormat="1">
      <c r="A158" s="15"/>
      <c r="B158" s="260"/>
      <c r="C158" s="261"/>
      <c r="D158" s="235" t="s">
        <v>159</v>
      </c>
      <c r="E158" s="262" t="s">
        <v>35</v>
      </c>
      <c r="F158" s="263" t="s">
        <v>232</v>
      </c>
      <c r="G158" s="261"/>
      <c r="H158" s="264">
        <v>28.800000000000001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0" t="s">
        <v>159</v>
      </c>
      <c r="AU158" s="270" t="s">
        <v>90</v>
      </c>
      <c r="AV158" s="15" t="s">
        <v>155</v>
      </c>
      <c r="AW158" s="15" t="s">
        <v>41</v>
      </c>
      <c r="AX158" s="15" t="s">
        <v>88</v>
      </c>
      <c r="AY158" s="270" t="s">
        <v>148</v>
      </c>
    </row>
    <row r="159" s="12" customFormat="1" ht="22.8" customHeight="1">
      <c r="A159" s="12"/>
      <c r="B159" s="206"/>
      <c r="C159" s="207"/>
      <c r="D159" s="208" t="s">
        <v>79</v>
      </c>
      <c r="E159" s="220" t="s">
        <v>428</v>
      </c>
      <c r="F159" s="220" t="s">
        <v>429</v>
      </c>
      <c r="G159" s="207"/>
      <c r="H159" s="207"/>
      <c r="I159" s="210"/>
      <c r="J159" s="221">
        <f>BK159</f>
        <v>0</v>
      </c>
      <c r="K159" s="207"/>
      <c r="L159" s="212"/>
      <c r="M159" s="213"/>
      <c r="N159" s="214"/>
      <c r="O159" s="214"/>
      <c r="P159" s="215">
        <f>SUM(P160:P170)</f>
        <v>0</v>
      </c>
      <c r="Q159" s="214"/>
      <c r="R159" s="215">
        <f>SUM(R160:R170)</f>
        <v>0</v>
      </c>
      <c r="S159" s="214"/>
      <c r="T159" s="216">
        <f>SUM(T160:T170)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7" t="s">
        <v>88</v>
      </c>
      <c r="AT159" s="218" t="s">
        <v>79</v>
      </c>
      <c r="AU159" s="218" t="s">
        <v>88</v>
      </c>
      <c r="AY159" s="217" t="s">
        <v>148</v>
      </c>
      <c r="BK159" s="219">
        <f>SUM(BK160:BK170)</f>
        <v>0</v>
      </c>
    </row>
    <row r="160" s="2" customFormat="1" ht="16.5" customHeight="1">
      <c r="A160" s="41"/>
      <c r="B160" s="42"/>
      <c r="C160" s="222" t="s">
        <v>255</v>
      </c>
      <c r="D160" s="222" t="s">
        <v>150</v>
      </c>
      <c r="E160" s="223" t="s">
        <v>431</v>
      </c>
      <c r="F160" s="224" t="s">
        <v>432</v>
      </c>
      <c r="G160" s="225" t="s">
        <v>297</v>
      </c>
      <c r="H160" s="226">
        <v>37.200000000000003</v>
      </c>
      <c r="I160" s="227"/>
      <c r="J160" s="228">
        <f>ROUND(I160*H160,1)</f>
        <v>0</v>
      </c>
      <c r="K160" s="224" t="s">
        <v>35</v>
      </c>
      <c r="L160" s="47"/>
      <c r="M160" s="229" t="s">
        <v>35</v>
      </c>
      <c r="N160" s="230" t="s">
        <v>51</v>
      </c>
      <c r="O160" s="87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33" t="s">
        <v>155</v>
      </c>
      <c r="AT160" s="233" t="s">
        <v>150</v>
      </c>
      <c r="AU160" s="233" t="s">
        <v>90</v>
      </c>
      <c r="AY160" s="19" t="s">
        <v>148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9" t="s">
        <v>88</v>
      </c>
      <c r="BK160" s="234">
        <f>ROUND(I160*H160,1)</f>
        <v>0</v>
      </c>
      <c r="BL160" s="19" t="s">
        <v>155</v>
      </c>
      <c r="BM160" s="233" t="s">
        <v>525</v>
      </c>
    </row>
    <row r="161" s="2" customFormat="1">
      <c r="A161" s="41"/>
      <c r="B161" s="42"/>
      <c r="C161" s="43"/>
      <c r="D161" s="235" t="s">
        <v>157</v>
      </c>
      <c r="E161" s="43"/>
      <c r="F161" s="236" t="s">
        <v>434</v>
      </c>
      <c r="G161" s="43"/>
      <c r="H161" s="43"/>
      <c r="I161" s="140"/>
      <c r="J161" s="43"/>
      <c r="K161" s="43"/>
      <c r="L161" s="47"/>
      <c r="M161" s="237"/>
      <c r="N161" s="238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157</v>
      </c>
      <c r="AU161" s="19" t="s">
        <v>90</v>
      </c>
    </row>
    <row r="162" s="2" customFormat="1" ht="24" customHeight="1">
      <c r="A162" s="41"/>
      <c r="B162" s="42"/>
      <c r="C162" s="222" t="s">
        <v>261</v>
      </c>
      <c r="D162" s="222" t="s">
        <v>150</v>
      </c>
      <c r="E162" s="223" t="s">
        <v>526</v>
      </c>
      <c r="F162" s="224" t="s">
        <v>527</v>
      </c>
      <c r="G162" s="225" t="s">
        <v>297</v>
      </c>
      <c r="H162" s="226">
        <v>1.1519999999999999</v>
      </c>
      <c r="I162" s="227"/>
      <c r="J162" s="228">
        <f>ROUND(I162*H162,1)</f>
        <v>0</v>
      </c>
      <c r="K162" s="224" t="s">
        <v>154</v>
      </c>
      <c r="L162" s="47"/>
      <c r="M162" s="229" t="s">
        <v>35</v>
      </c>
      <c r="N162" s="230" t="s">
        <v>51</v>
      </c>
      <c r="O162" s="87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33" t="s">
        <v>155</v>
      </c>
      <c r="AT162" s="233" t="s">
        <v>150</v>
      </c>
      <c r="AU162" s="233" t="s">
        <v>90</v>
      </c>
      <c r="AY162" s="19" t="s">
        <v>148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9" t="s">
        <v>88</v>
      </c>
      <c r="BK162" s="234">
        <f>ROUND(I162*H162,1)</f>
        <v>0</v>
      </c>
      <c r="BL162" s="19" t="s">
        <v>155</v>
      </c>
      <c r="BM162" s="233" t="s">
        <v>528</v>
      </c>
    </row>
    <row r="163" s="2" customFormat="1">
      <c r="A163" s="41"/>
      <c r="B163" s="42"/>
      <c r="C163" s="43"/>
      <c r="D163" s="235" t="s">
        <v>157</v>
      </c>
      <c r="E163" s="43"/>
      <c r="F163" s="236" t="s">
        <v>529</v>
      </c>
      <c r="G163" s="43"/>
      <c r="H163" s="43"/>
      <c r="I163" s="140"/>
      <c r="J163" s="43"/>
      <c r="K163" s="43"/>
      <c r="L163" s="47"/>
      <c r="M163" s="237"/>
      <c r="N163" s="238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9" t="s">
        <v>157</v>
      </c>
      <c r="AU163" s="19" t="s">
        <v>90</v>
      </c>
    </row>
    <row r="164" s="14" customFormat="1">
      <c r="A164" s="14"/>
      <c r="B164" s="249"/>
      <c r="C164" s="250"/>
      <c r="D164" s="235" t="s">
        <v>159</v>
      </c>
      <c r="E164" s="251" t="s">
        <v>35</v>
      </c>
      <c r="F164" s="252" t="s">
        <v>530</v>
      </c>
      <c r="G164" s="250"/>
      <c r="H164" s="253">
        <v>1.1519999999999999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159</v>
      </c>
      <c r="AU164" s="259" t="s">
        <v>90</v>
      </c>
      <c r="AV164" s="14" t="s">
        <v>90</v>
      </c>
      <c r="AW164" s="14" t="s">
        <v>41</v>
      </c>
      <c r="AX164" s="14" t="s">
        <v>88</v>
      </c>
      <c r="AY164" s="259" t="s">
        <v>148</v>
      </c>
    </row>
    <row r="165" s="2" customFormat="1" ht="24" customHeight="1">
      <c r="A165" s="41"/>
      <c r="B165" s="42"/>
      <c r="C165" s="222" t="s">
        <v>266</v>
      </c>
      <c r="D165" s="222" t="s">
        <v>150</v>
      </c>
      <c r="E165" s="223" t="s">
        <v>531</v>
      </c>
      <c r="F165" s="224" t="s">
        <v>444</v>
      </c>
      <c r="G165" s="225" t="s">
        <v>297</v>
      </c>
      <c r="H165" s="226">
        <v>9.1850000000000005</v>
      </c>
      <c r="I165" s="227"/>
      <c r="J165" s="228">
        <f>ROUND(I165*H165,1)</f>
        <v>0</v>
      </c>
      <c r="K165" s="224" t="s">
        <v>154</v>
      </c>
      <c r="L165" s="47"/>
      <c r="M165" s="229" t="s">
        <v>35</v>
      </c>
      <c r="N165" s="230" t="s">
        <v>51</v>
      </c>
      <c r="O165" s="87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33" t="s">
        <v>155</v>
      </c>
      <c r="AT165" s="233" t="s">
        <v>150</v>
      </c>
      <c r="AU165" s="233" t="s">
        <v>90</v>
      </c>
      <c r="AY165" s="19" t="s">
        <v>148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9" t="s">
        <v>88</v>
      </c>
      <c r="BK165" s="234">
        <f>ROUND(I165*H165,1)</f>
        <v>0</v>
      </c>
      <c r="BL165" s="19" t="s">
        <v>155</v>
      </c>
      <c r="BM165" s="233" t="s">
        <v>532</v>
      </c>
    </row>
    <row r="166" s="2" customFormat="1">
      <c r="A166" s="41"/>
      <c r="B166" s="42"/>
      <c r="C166" s="43"/>
      <c r="D166" s="235" t="s">
        <v>157</v>
      </c>
      <c r="E166" s="43"/>
      <c r="F166" s="236" t="s">
        <v>529</v>
      </c>
      <c r="G166" s="43"/>
      <c r="H166" s="43"/>
      <c r="I166" s="140"/>
      <c r="J166" s="43"/>
      <c r="K166" s="43"/>
      <c r="L166" s="47"/>
      <c r="M166" s="237"/>
      <c r="N166" s="238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19" t="s">
        <v>157</v>
      </c>
      <c r="AU166" s="19" t="s">
        <v>90</v>
      </c>
    </row>
    <row r="167" s="14" customFormat="1">
      <c r="A167" s="14"/>
      <c r="B167" s="249"/>
      <c r="C167" s="250"/>
      <c r="D167" s="235" t="s">
        <v>159</v>
      </c>
      <c r="E167" s="251" t="s">
        <v>35</v>
      </c>
      <c r="F167" s="252" t="s">
        <v>533</v>
      </c>
      <c r="G167" s="250"/>
      <c r="H167" s="253">
        <v>9.1850000000000005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159</v>
      </c>
      <c r="AU167" s="259" t="s">
        <v>90</v>
      </c>
      <c r="AV167" s="14" t="s">
        <v>90</v>
      </c>
      <c r="AW167" s="14" t="s">
        <v>41</v>
      </c>
      <c r="AX167" s="14" t="s">
        <v>88</v>
      </c>
      <c r="AY167" s="259" t="s">
        <v>148</v>
      </c>
    </row>
    <row r="168" s="2" customFormat="1" ht="24" customHeight="1">
      <c r="A168" s="41"/>
      <c r="B168" s="42"/>
      <c r="C168" s="222" t="s">
        <v>272</v>
      </c>
      <c r="D168" s="222" t="s">
        <v>150</v>
      </c>
      <c r="E168" s="223" t="s">
        <v>534</v>
      </c>
      <c r="F168" s="224" t="s">
        <v>296</v>
      </c>
      <c r="G168" s="225" t="s">
        <v>297</v>
      </c>
      <c r="H168" s="226">
        <v>26.864000000000001</v>
      </c>
      <c r="I168" s="227"/>
      <c r="J168" s="228">
        <f>ROUND(I168*H168,1)</f>
        <v>0</v>
      </c>
      <c r="K168" s="224" t="s">
        <v>154</v>
      </c>
      <c r="L168" s="47"/>
      <c r="M168" s="229" t="s">
        <v>35</v>
      </c>
      <c r="N168" s="230" t="s">
        <v>51</v>
      </c>
      <c r="O168" s="87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33" t="s">
        <v>155</v>
      </c>
      <c r="AT168" s="233" t="s">
        <v>150</v>
      </c>
      <c r="AU168" s="233" t="s">
        <v>90</v>
      </c>
      <c r="AY168" s="19" t="s">
        <v>148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9" t="s">
        <v>88</v>
      </c>
      <c r="BK168" s="234">
        <f>ROUND(I168*H168,1)</f>
        <v>0</v>
      </c>
      <c r="BL168" s="19" t="s">
        <v>155</v>
      </c>
      <c r="BM168" s="233" t="s">
        <v>535</v>
      </c>
    </row>
    <row r="169" s="2" customFormat="1">
      <c r="A169" s="41"/>
      <c r="B169" s="42"/>
      <c r="C169" s="43"/>
      <c r="D169" s="235" t="s">
        <v>157</v>
      </c>
      <c r="E169" s="43"/>
      <c r="F169" s="236" t="s">
        <v>529</v>
      </c>
      <c r="G169" s="43"/>
      <c r="H169" s="43"/>
      <c r="I169" s="140"/>
      <c r="J169" s="43"/>
      <c r="K169" s="43"/>
      <c r="L169" s="47"/>
      <c r="M169" s="237"/>
      <c r="N169" s="238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19" t="s">
        <v>157</v>
      </c>
      <c r="AU169" s="19" t="s">
        <v>90</v>
      </c>
    </row>
    <row r="170" s="14" customFormat="1">
      <c r="A170" s="14"/>
      <c r="B170" s="249"/>
      <c r="C170" s="250"/>
      <c r="D170" s="235" t="s">
        <v>159</v>
      </c>
      <c r="E170" s="251" t="s">
        <v>35</v>
      </c>
      <c r="F170" s="252" t="s">
        <v>536</v>
      </c>
      <c r="G170" s="250"/>
      <c r="H170" s="253">
        <v>26.864000000000001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159</v>
      </c>
      <c r="AU170" s="259" t="s">
        <v>90</v>
      </c>
      <c r="AV170" s="14" t="s">
        <v>90</v>
      </c>
      <c r="AW170" s="14" t="s">
        <v>41</v>
      </c>
      <c r="AX170" s="14" t="s">
        <v>88</v>
      </c>
      <c r="AY170" s="259" t="s">
        <v>148</v>
      </c>
    </row>
    <row r="171" s="12" customFormat="1" ht="22.8" customHeight="1">
      <c r="A171" s="12"/>
      <c r="B171" s="206"/>
      <c r="C171" s="207"/>
      <c r="D171" s="208" t="s">
        <v>79</v>
      </c>
      <c r="E171" s="220" t="s">
        <v>451</v>
      </c>
      <c r="F171" s="220" t="s">
        <v>452</v>
      </c>
      <c r="G171" s="207"/>
      <c r="H171" s="207"/>
      <c r="I171" s="210"/>
      <c r="J171" s="221">
        <f>BK171</f>
        <v>0</v>
      </c>
      <c r="K171" s="207"/>
      <c r="L171" s="212"/>
      <c r="M171" s="213"/>
      <c r="N171" s="214"/>
      <c r="O171" s="214"/>
      <c r="P171" s="215">
        <f>SUM(P172:P175)</f>
        <v>0</v>
      </c>
      <c r="Q171" s="214"/>
      <c r="R171" s="215">
        <f>SUM(R172:R175)</f>
        <v>0</v>
      </c>
      <c r="S171" s="214"/>
      <c r="T171" s="216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7" t="s">
        <v>88</v>
      </c>
      <c r="AT171" s="218" t="s">
        <v>79</v>
      </c>
      <c r="AU171" s="218" t="s">
        <v>88</v>
      </c>
      <c r="AY171" s="217" t="s">
        <v>148</v>
      </c>
      <c r="BK171" s="219">
        <f>SUM(BK172:BK175)</f>
        <v>0</v>
      </c>
    </row>
    <row r="172" s="2" customFormat="1" ht="24" customHeight="1">
      <c r="A172" s="41"/>
      <c r="B172" s="42"/>
      <c r="C172" s="222" t="s">
        <v>280</v>
      </c>
      <c r="D172" s="222" t="s">
        <v>150</v>
      </c>
      <c r="E172" s="223" t="s">
        <v>537</v>
      </c>
      <c r="F172" s="224" t="s">
        <v>538</v>
      </c>
      <c r="G172" s="225" t="s">
        <v>297</v>
      </c>
      <c r="H172" s="226">
        <v>6.8319999999999999</v>
      </c>
      <c r="I172" s="227"/>
      <c r="J172" s="228">
        <f>ROUND(I172*H172,1)</f>
        <v>0</v>
      </c>
      <c r="K172" s="224" t="s">
        <v>154</v>
      </c>
      <c r="L172" s="47"/>
      <c r="M172" s="229" t="s">
        <v>35</v>
      </c>
      <c r="N172" s="230" t="s">
        <v>51</v>
      </c>
      <c r="O172" s="87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33" t="s">
        <v>155</v>
      </c>
      <c r="AT172" s="233" t="s">
        <v>150</v>
      </c>
      <c r="AU172" s="233" t="s">
        <v>90</v>
      </c>
      <c r="AY172" s="19" t="s">
        <v>148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9" t="s">
        <v>88</v>
      </c>
      <c r="BK172" s="234">
        <f>ROUND(I172*H172,1)</f>
        <v>0</v>
      </c>
      <c r="BL172" s="19" t="s">
        <v>155</v>
      </c>
      <c r="BM172" s="233" t="s">
        <v>539</v>
      </c>
    </row>
    <row r="173" s="2" customFormat="1">
      <c r="A173" s="41"/>
      <c r="B173" s="42"/>
      <c r="C173" s="43"/>
      <c r="D173" s="235" t="s">
        <v>157</v>
      </c>
      <c r="E173" s="43"/>
      <c r="F173" s="236" t="s">
        <v>540</v>
      </c>
      <c r="G173" s="43"/>
      <c r="H173" s="43"/>
      <c r="I173" s="140"/>
      <c r="J173" s="43"/>
      <c r="K173" s="43"/>
      <c r="L173" s="47"/>
      <c r="M173" s="237"/>
      <c r="N173" s="238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157</v>
      </c>
      <c r="AU173" s="19" t="s">
        <v>90</v>
      </c>
    </row>
    <row r="174" s="2" customFormat="1" ht="24" customHeight="1">
      <c r="A174" s="41"/>
      <c r="B174" s="42"/>
      <c r="C174" s="222" t="s">
        <v>7</v>
      </c>
      <c r="D174" s="222" t="s">
        <v>150</v>
      </c>
      <c r="E174" s="223" t="s">
        <v>541</v>
      </c>
      <c r="F174" s="224" t="s">
        <v>542</v>
      </c>
      <c r="G174" s="225" t="s">
        <v>297</v>
      </c>
      <c r="H174" s="226">
        <v>6.8319999999999999</v>
      </c>
      <c r="I174" s="227"/>
      <c r="J174" s="228">
        <f>ROUND(I174*H174,1)</f>
        <v>0</v>
      </c>
      <c r="K174" s="224" t="s">
        <v>154</v>
      </c>
      <c r="L174" s="47"/>
      <c r="M174" s="229" t="s">
        <v>35</v>
      </c>
      <c r="N174" s="230" t="s">
        <v>51</v>
      </c>
      <c r="O174" s="87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33" t="s">
        <v>155</v>
      </c>
      <c r="AT174" s="233" t="s">
        <v>150</v>
      </c>
      <c r="AU174" s="233" t="s">
        <v>90</v>
      </c>
      <c r="AY174" s="19" t="s">
        <v>148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9" t="s">
        <v>88</v>
      </c>
      <c r="BK174" s="234">
        <f>ROUND(I174*H174,1)</f>
        <v>0</v>
      </c>
      <c r="BL174" s="19" t="s">
        <v>155</v>
      </c>
      <c r="BM174" s="233" t="s">
        <v>543</v>
      </c>
    </row>
    <row r="175" s="2" customFormat="1">
      <c r="A175" s="41"/>
      <c r="B175" s="42"/>
      <c r="C175" s="43"/>
      <c r="D175" s="235" t="s">
        <v>157</v>
      </c>
      <c r="E175" s="43"/>
      <c r="F175" s="236" t="s">
        <v>540</v>
      </c>
      <c r="G175" s="43"/>
      <c r="H175" s="43"/>
      <c r="I175" s="140"/>
      <c r="J175" s="43"/>
      <c r="K175" s="43"/>
      <c r="L175" s="47"/>
      <c r="M175" s="292"/>
      <c r="N175" s="293"/>
      <c r="O175" s="294"/>
      <c r="P175" s="294"/>
      <c r="Q175" s="294"/>
      <c r="R175" s="294"/>
      <c r="S175" s="294"/>
      <c r="T175" s="295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19" t="s">
        <v>157</v>
      </c>
      <c r="AU175" s="19" t="s">
        <v>90</v>
      </c>
    </row>
    <row r="176" s="2" customFormat="1" ht="6.96" customHeight="1">
      <c r="A176" s="41"/>
      <c r="B176" s="62"/>
      <c r="C176" s="63"/>
      <c r="D176" s="63"/>
      <c r="E176" s="63"/>
      <c r="F176" s="63"/>
      <c r="G176" s="63"/>
      <c r="H176" s="63"/>
      <c r="I176" s="170"/>
      <c r="J176" s="63"/>
      <c r="K176" s="63"/>
      <c r="L176" s="47"/>
      <c r="M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</row>
  </sheetData>
  <sheetProtection sheet="1" autoFilter="0" formatColumns="0" formatRows="0" objects="1" scenarios="1" spinCount="100000" saltValue="03zKU1kvWzkKT7Gj25M6bAHcqyanKvIus99xnf+AiGH/nz3ghr5/i+q3hTGiNdFinxevtS/oJTBev3QLRT+VhA==" hashValue="z7FSsqtTkg9j8NLJpCoXRP0fM8KlyuG9Q0cV4RUBE+YBvI69+yNugTyeelUNDZ3I603lQm5zwqQza3S8yX1d5w==" algorithmName="SHA-512" password="CC35"/>
  <autoFilter ref="C84:K17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3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2"/>
      <c r="AT3" s="19" t="s">
        <v>90</v>
      </c>
    </row>
    <row r="4" s="1" customFormat="1" ht="24.96" customHeight="1">
      <c r="B4" s="22"/>
      <c r="D4" s="136" t="s">
        <v>103</v>
      </c>
      <c r="I4" s="131"/>
      <c r="L4" s="22"/>
      <c r="M4" s="137" t="s">
        <v>10</v>
      </c>
      <c r="AT4" s="19" t="s">
        <v>4</v>
      </c>
    </row>
    <row r="5" s="1" customFormat="1" ht="6.96" customHeight="1">
      <c r="B5" s="22"/>
      <c r="I5" s="131"/>
      <c r="L5" s="22"/>
    </row>
    <row r="6" s="1" customFormat="1" ht="12" customHeight="1">
      <c r="B6" s="22"/>
      <c r="D6" s="138" t="s">
        <v>16</v>
      </c>
      <c r="I6" s="131"/>
      <c r="L6" s="22"/>
    </row>
    <row r="7" s="1" customFormat="1" ht="16.5" customHeight="1">
      <c r="B7" s="22"/>
      <c r="E7" s="139" t="str">
        <f>'Rekapitulace stavby'!K6</f>
        <v>Rekonstrukce kanalizace ul. Na Svobodném, Kolín</v>
      </c>
      <c r="F7" s="138"/>
      <c r="G7" s="138"/>
      <c r="H7" s="138"/>
      <c r="I7" s="131"/>
      <c r="L7" s="22"/>
    </row>
    <row r="8" s="2" customFormat="1" ht="12" customHeight="1">
      <c r="A8" s="41"/>
      <c r="B8" s="47"/>
      <c r="C8" s="41"/>
      <c r="D8" s="138" t="s">
        <v>114</v>
      </c>
      <c r="E8" s="41"/>
      <c r="F8" s="41"/>
      <c r="G8" s="41"/>
      <c r="H8" s="41"/>
      <c r="I8" s="140"/>
      <c r="J8" s="41"/>
      <c r="K8" s="41"/>
      <c r="L8" s="1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2" t="s">
        <v>544</v>
      </c>
      <c r="F9" s="41"/>
      <c r="G9" s="41"/>
      <c r="H9" s="41"/>
      <c r="I9" s="140"/>
      <c r="J9" s="41"/>
      <c r="K9" s="41"/>
      <c r="L9" s="1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140"/>
      <c r="J10" s="41"/>
      <c r="K10" s="41"/>
      <c r="L10" s="1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8" t="s">
        <v>18</v>
      </c>
      <c r="E11" s="41"/>
      <c r="F11" s="143" t="s">
        <v>19</v>
      </c>
      <c r="G11" s="41"/>
      <c r="H11" s="41"/>
      <c r="I11" s="144" t="s">
        <v>20</v>
      </c>
      <c r="J11" s="143" t="s">
        <v>35</v>
      </c>
      <c r="K11" s="41"/>
      <c r="L11" s="1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8" t="s">
        <v>22</v>
      </c>
      <c r="E12" s="41"/>
      <c r="F12" s="143" t="s">
        <v>23</v>
      </c>
      <c r="G12" s="41"/>
      <c r="H12" s="41"/>
      <c r="I12" s="144" t="s">
        <v>24</v>
      </c>
      <c r="J12" s="145" t="str">
        <f>'Rekapitulace stavby'!AN8</f>
        <v>6. 9. 2019</v>
      </c>
      <c r="K12" s="41"/>
      <c r="L12" s="1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140"/>
      <c r="J13" s="41"/>
      <c r="K13" s="41"/>
      <c r="L13" s="1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8" t="s">
        <v>30</v>
      </c>
      <c r="E14" s="41"/>
      <c r="F14" s="41"/>
      <c r="G14" s="41"/>
      <c r="H14" s="41"/>
      <c r="I14" s="144" t="s">
        <v>31</v>
      </c>
      <c r="J14" s="143" t="s">
        <v>32</v>
      </c>
      <c r="K14" s="41"/>
      <c r="L14" s="1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3" t="s">
        <v>33</v>
      </c>
      <c r="F15" s="41"/>
      <c r="G15" s="41"/>
      <c r="H15" s="41"/>
      <c r="I15" s="144" t="s">
        <v>34</v>
      </c>
      <c r="J15" s="143" t="s">
        <v>35</v>
      </c>
      <c r="K15" s="41"/>
      <c r="L15" s="1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140"/>
      <c r="J16" s="41"/>
      <c r="K16" s="41"/>
      <c r="L16" s="1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8" t="s">
        <v>36</v>
      </c>
      <c r="E17" s="41"/>
      <c r="F17" s="41"/>
      <c r="G17" s="41"/>
      <c r="H17" s="41"/>
      <c r="I17" s="144" t="s">
        <v>31</v>
      </c>
      <c r="J17" s="35" t="str">
        <f>'Rekapitulace stavby'!AN13</f>
        <v>Vyplň údaj</v>
      </c>
      <c r="K17" s="41"/>
      <c r="L17" s="1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5" t="str">
        <f>'Rekapitulace stavby'!E14</f>
        <v>Vyplň údaj</v>
      </c>
      <c r="F18" s="143"/>
      <c r="G18" s="143"/>
      <c r="H18" s="143"/>
      <c r="I18" s="144" t="s">
        <v>34</v>
      </c>
      <c r="J18" s="35" t="str">
        <f>'Rekapitulace stavby'!AN14</f>
        <v>Vyplň údaj</v>
      </c>
      <c r="K18" s="41"/>
      <c r="L18" s="1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140"/>
      <c r="J19" s="41"/>
      <c r="K19" s="41"/>
      <c r="L19" s="1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8" t="s">
        <v>38</v>
      </c>
      <c r="E20" s="41"/>
      <c r="F20" s="41"/>
      <c r="G20" s="41"/>
      <c r="H20" s="41"/>
      <c r="I20" s="144" t="s">
        <v>31</v>
      </c>
      <c r="J20" s="143" t="s">
        <v>39</v>
      </c>
      <c r="K20" s="41"/>
      <c r="L20" s="1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3" t="s">
        <v>40</v>
      </c>
      <c r="F21" s="41"/>
      <c r="G21" s="41"/>
      <c r="H21" s="41"/>
      <c r="I21" s="144" t="s">
        <v>34</v>
      </c>
      <c r="J21" s="143" t="s">
        <v>35</v>
      </c>
      <c r="K21" s="41"/>
      <c r="L21" s="1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140"/>
      <c r="J22" s="41"/>
      <c r="K22" s="41"/>
      <c r="L22" s="1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8" t="s">
        <v>42</v>
      </c>
      <c r="E23" s="41"/>
      <c r="F23" s="41"/>
      <c r="G23" s="41"/>
      <c r="H23" s="41"/>
      <c r="I23" s="144" t="s">
        <v>31</v>
      </c>
      <c r="J23" s="143" t="str">
        <f>IF('Rekapitulace stavby'!AN19="","",'Rekapitulace stavby'!AN19)</f>
        <v/>
      </c>
      <c r="K23" s="41"/>
      <c r="L23" s="1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3" t="str">
        <f>IF('Rekapitulace stavby'!E20="","",'Rekapitulace stavby'!E20)</f>
        <v xml:space="preserve"> </v>
      </c>
      <c r="F24" s="41"/>
      <c r="G24" s="41"/>
      <c r="H24" s="41"/>
      <c r="I24" s="144" t="s">
        <v>34</v>
      </c>
      <c r="J24" s="143" t="str">
        <f>IF('Rekapitulace stavby'!AN20="","",'Rekapitulace stavby'!AN20)</f>
        <v/>
      </c>
      <c r="K24" s="41"/>
      <c r="L24" s="1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140"/>
      <c r="J25" s="41"/>
      <c r="K25" s="41"/>
      <c r="L25" s="1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8" t="s">
        <v>44</v>
      </c>
      <c r="E26" s="41"/>
      <c r="F26" s="41"/>
      <c r="G26" s="41"/>
      <c r="H26" s="41"/>
      <c r="I26" s="140"/>
      <c r="J26" s="41"/>
      <c r="K26" s="41"/>
      <c r="L26" s="1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6"/>
      <c r="B27" s="147"/>
      <c r="C27" s="146"/>
      <c r="D27" s="146"/>
      <c r="E27" s="148" t="s">
        <v>35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140"/>
      <c r="J28" s="41"/>
      <c r="K28" s="41"/>
      <c r="L28" s="1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1"/>
      <c r="E29" s="151"/>
      <c r="F29" s="151"/>
      <c r="G29" s="151"/>
      <c r="H29" s="151"/>
      <c r="I29" s="152"/>
      <c r="J29" s="151"/>
      <c r="K29" s="151"/>
      <c r="L29" s="1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3" t="s">
        <v>46</v>
      </c>
      <c r="E30" s="41"/>
      <c r="F30" s="41"/>
      <c r="G30" s="41"/>
      <c r="H30" s="41"/>
      <c r="I30" s="140"/>
      <c r="J30" s="154">
        <f>ROUND(J83, 1)</f>
        <v>0</v>
      </c>
      <c r="K30" s="41"/>
      <c r="L30" s="1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1"/>
      <c r="E31" s="151"/>
      <c r="F31" s="151"/>
      <c r="G31" s="151"/>
      <c r="H31" s="151"/>
      <c r="I31" s="152"/>
      <c r="J31" s="151"/>
      <c r="K31" s="151"/>
      <c r="L31" s="1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5" t="s">
        <v>48</v>
      </c>
      <c r="G32" s="41"/>
      <c r="H32" s="41"/>
      <c r="I32" s="156" t="s">
        <v>47</v>
      </c>
      <c r="J32" s="155" t="s">
        <v>49</v>
      </c>
      <c r="K32" s="41"/>
      <c r="L32" s="1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7" t="s">
        <v>50</v>
      </c>
      <c r="E33" s="138" t="s">
        <v>51</v>
      </c>
      <c r="F33" s="158">
        <f>ROUND((SUM(BE83:BE111)),  1)</f>
        <v>0</v>
      </c>
      <c r="G33" s="41"/>
      <c r="H33" s="41"/>
      <c r="I33" s="159">
        <v>0.20999999999999999</v>
      </c>
      <c r="J33" s="158">
        <f>ROUND(((SUM(BE83:BE111))*I33),  1)</f>
        <v>0</v>
      </c>
      <c r="K33" s="41"/>
      <c r="L33" s="1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8" t="s">
        <v>52</v>
      </c>
      <c r="F34" s="158">
        <f>ROUND((SUM(BF83:BF111)),  1)</f>
        <v>0</v>
      </c>
      <c r="G34" s="41"/>
      <c r="H34" s="41"/>
      <c r="I34" s="159">
        <v>0.14999999999999999</v>
      </c>
      <c r="J34" s="158">
        <f>ROUND(((SUM(BF83:BF111))*I34),  1)</f>
        <v>0</v>
      </c>
      <c r="K34" s="41"/>
      <c r="L34" s="1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8" t="s">
        <v>53</v>
      </c>
      <c r="F35" s="158">
        <f>ROUND((SUM(BG83:BG111)),  1)</f>
        <v>0</v>
      </c>
      <c r="G35" s="41"/>
      <c r="H35" s="41"/>
      <c r="I35" s="159">
        <v>0.20999999999999999</v>
      </c>
      <c r="J35" s="158">
        <f>0</f>
        <v>0</v>
      </c>
      <c r="K35" s="41"/>
      <c r="L35" s="1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8" t="s">
        <v>54</v>
      </c>
      <c r="F36" s="158">
        <f>ROUND((SUM(BH83:BH111)),  1)</f>
        <v>0</v>
      </c>
      <c r="G36" s="41"/>
      <c r="H36" s="41"/>
      <c r="I36" s="159">
        <v>0.14999999999999999</v>
      </c>
      <c r="J36" s="158">
        <f>0</f>
        <v>0</v>
      </c>
      <c r="K36" s="41"/>
      <c r="L36" s="1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8" t="s">
        <v>55</v>
      </c>
      <c r="F37" s="158">
        <f>ROUND((SUM(BI83:BI111)),  1)</f>
        <v>0</v>
      </c>
      <c r="G37" s="41"/>
      <c r="H37" s="41"/>
      <c r="I37" s="159">
        <v>0</v>
      </c>
      <c r="J37" s="158">
        <f>0</f>
        <v>0</v>
      </c>
      <c r="K37" s="41"/>
      <c r="L37" s="1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140"/>
      <c r="J38" s="41"/>
      <c r="K38" s="41"/>
      <c r="L38" s="1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0"/>
      <c r="D39" s="161" t="s">
        <v>56</v>
      </c>
      <c r="E39" s="162"/>
      <c r="F39" s="162"/>
      <c r="G39" s="163" t="s">
        <v>57</v>
      </c>
      <c r="H39" s="164" t="s">
        <v>58</v>
      </c>
      <c r="I39" s="165"/>
      <c r="J39" s="166">
        <f>SUM(J30:J37)</f>
        <v>0</v>
      </c>
      <c r="K39" s="167"/>
      <c r="L39" s="1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5" t="s">
        <v>120</v>
      </c>
      <c r="D45" s="43"/>
      <c r="E45" s="43"/>
      <c r="F45" s="43"/>
      <c r="G45" s="43"/>
      <c r="H45" s="43"/>
      <c r="I45" s="140"/>
      <c r="J45" s="43"/>
      <c r="K45" s="43"/>
      <c r="L45" s="1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140"/>
      <c r="J46" s="43"/>
      <c r="K46" s="43"/>
      <c r="L46" s="1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4" t="s">
        <v>16</v>
      </c>
      <c r="D47" s="43"/>
      <c r="E47" s="43"/>
      <c r="F47" s="43"/>
      <c r="G47" s="43"/>
      <c r="H47" s="43"/>
      <c r="I47" s="140"/>
      <c r="J47" s="43"/>
      <c r="K47" s="43"/>
      <c r="L47" s="1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4" t="str">
        <f>E7</f>
        <v>Rekonstrukce kanalizace ul. Na Svobodném, Kolín</v>
      </c>
      <c r="F48" s="34"/>
      <c r="G48" s="34"/>
      <c r="H48" s="34"/>
      <c r="I48" s="140"/>
      <c r="J48" s="43"/>
      <c r="K48" s="43"/>
      <c r="L48" s="1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114</v>
      </c>
      <c r="D49" s="43"/>
      <c r="E49" s="43"/>
      <c r="F49" s="43"/>
      <c r="G49" s="43"/>
      <c r="H49" s="43"/>
      <c r="I49" s="140"/>
      <c r="J49" s="43"/>
      <c r="K49" s="43"/>
      <c r="L49" s="1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Vedlejší rozpočtové náklady</v>
      </c>
      <c r="F50" s="43"/>
      <c r="G50" s="43"/>
      <c r="H50" s="43"/>
      <c r="I50" s="140"/>
      <c r="J50" s="43"/>
      <c r="K50" s="43"/>
      <c r="L50" s="1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140"/>
      <c r="J51" s="43"/>
      <c r="K51" s="43"/>
      <c r="L51" s="1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4" t="s">
        <v>22</v>
      </c>
      <c r="D52" s="43"/>
      <c r="E52" s="43"/>
      <c r="F52" s="29" t="str">
        <f>F12</f>
        <v>Kolín</v>
      </c>
      <c r="G52" s="43"/>
      <c r="H52" s="43"/>
      <c r="I52" s="144" t="s">
        <v>24</v>
      </c>
      <c r="J52" s="75" t="str">
        <f>IF(J12="","",J12)</f>
        <v>6. 9. 2019</v>
      </c>
      <c r="K52" s="43"/>
      <c r="L52" s="1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140"/>
      <c r="J53" s="43"/>
      <c r="K53" s="43"/>
      <c r="L53" s="1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3.05" customHeight="1">
      <c r="A54" s="41"/>
      <c r="B54" s="42"/>
      <c r="C54" s="34" t="s">
        <v>30</v>
      </c>
      <c r="D54" s="43"/>
      <c r="E54" s="43"/>
      <c r="F54" s="29" t="str">
        <f>E15</f>
        <v>Město Kolín, Karlovo nám. 78, 280 02 Kolín</v>
      </c>
      <c r="G54" s="43"/>
      <c r="H54" s="43"/>
      <c r="I54" s="144" t="s">
        <v>38</v>
      </c>
      <c r="J54" s="39" t="str">
        <f>E21</f>
        <v>LK PROJEKT s.r.o., ul. 28.října 933/11, 250 88 Čel</v>
      </c>
      <c r="K54" s="43"/>
      <c r="L54" s="1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4" t="s">
        <v>36</v>
      </c>
      <c r="D55" s="43"/>
      <c r="E55" s="43"/>
      <c r="F55" s="29" t="str">
        <f>IF(E18="","",E18)</f>
        <v>Vyplň údaj</v>
      </c>
      <c r="G55" s="43"/>
      <c r="H55" s="43"/>
      <c r="I55" s="144" t="s">
        <v>42</v>
      </c>
      <c r="J55" s="39" t="str">
        <f>E24</f>
        <v xml:space="preserve"> </v>
      </c>
      <c r="K55" s="43"/>
      <c r="L55" s="1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140"/>
      <c r="J56" s="43"/>
      <c r="K56" s="43"/>
      <c r="L56" s="1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5" t="s">
        <v>121</v>
      </c>
      <c r="D57" s="176"/>
      <c r="E57" s="176"/>
      <c r="F57" s="176"/>
      <c r="G57" s="176"/>
      <c r="H57" s="176"/>
      <c r="I57" s="177"/>
      <c r="J57" s="178" t="s">
        <v>122</v>
      </c>
      <c r="K57" s="176"/>
      <c r="L57" s="1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140"/>
      <c r="J58" s="43"/>
      <c r="K58" s="43"/>
      <c r="L58" s="1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9" t="s">
        <v>78</v>
      </c>
      <c r="D59" s="43"/>
      <c r="E59" s="43"/>
      <c r="F59" s="43"/>
      <c r="G59" s="43"/>
      <c r="H59" s="43"/>
      <c r="I59" s="140"/>
      <c r="J59" s="105">
        <f>J83</f>
        <v>0</v>
      </c>
      <c r="K59" s="43"/>
      <c r="L59" s="1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19" t="s">
        <v>123</v>
      </c>
    </row>
    <row r="60" s="9" customFormat="1" ht="24.96" customHeight="1">
      <c r="A60" s="9"/>
      <c r="B60" s="180"/>
      <c r="C60" s="181"/>
      <c r="D60" s="182" t="s">
        <v>545</v>
      </c>
      <c r="E60" s="183"/>
      <c r="F60" s="183"/>
      <c r="G60" s="183"/>
      <c r="H60" s="183"/>
      <c r="I60" s="184"/>
      <c r="J60" s="185">
        <f>J84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546</v>
      </c>
      <c r="E61" s="190"/>
      <c r="F61" s="190"/>
      <c r="G61" s="190"/>
      <c r="H61" s="190"/>
      <c r="I61" s="191"/>
      <c r="J61" s="192">
        <f>J85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547</v>
      </c>
      <c r="E62" s="190"/>
      <c r="F62" s="190"/>
      <c r="G62" s="190"/>
      <c r="H62" s="190"/>
      <c r="I62" s="191"/>
      <c r="J62" s="192">
        <f>J94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548</v>
      </c>
      <c r="E63" s="190"/>
      <c r="F63" s="190"/>
      <c r="G63" s="190"/>
      <c r="H63" s="190"/>
      <c r="I63" s="191"/>
      <c r="J63" s="192">
        <f>J107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140"/>
      <c r="J64" s="43"/>
      <c r="K64" s="43"/>
      <c r="L64" s="1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170"/>
      <c r="J65" s="63"/>
      <c r="K65" s="63"/>
      <c r="L65" s="1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173"/>
      <c r="J69" s="65"/>
      <c r="K69" s="65"/>
      <c r="L69" s="1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5" t="s">
        <v>133</v>
      </c>
      <c r="D70" s="43"/>
      <c r="E70" s="43"/>
      <c r="F70" s="43"/>
      <c r="G70" s="43"/>
      <c r="H70" s="43"/>
      <c r="I70" s="140"/>
      <c r="J70" s="43"/>
      <c r="K70" s="43"/>
      <c r="L70" s="1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140"/>
      <c r="J71" s="43"/>
      <c r="K71" s="43"/>
      <c r="L71" s="1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4" t="s">
        <v>16</v>
      </c>
      <c r="D72" s="43"/>
      <c r="E72" s="43"/>
      <c r="F72" s="43"/>
      <c r="G72" s="43"/>
      <c r="H72" s="43"/>
      <c r="I72" s="140"/>
      <c r="J72" s="43"/>
      <c r="K72" s="43"/>
      <c r="L72" s="1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74" t="str">
        <f>E7</f>
        <v>Rekonstrukce kanalizace ul. Na Svobodném, Kolín</v>
      </c>
      <c r="F73" s="34"/>
      <c r="G73" s="34"/>
      <c r="H73" s="34"/>
      <c r="I73" s="140"/>
      <c r="J73" s="43"/>
      <c r="K73" s="43"/>
      <c r="L73" s="1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4" t="s">
        <v>114</v>
      </c>
      <c r="D74" s="43"/>
      <c r="E74" s="43"/>
      <c r="F74" s="43"/>
      <c r="G74" s="43"/>
      <c r="H74" s="43"/>
      <c r="I74" s="140"/>
      <c r="J74" s="43"/>
      <c r="K74" s="43"/>
      <c r="L74" s="1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SO 03 - Vedlejší rozpočtové náklady</v>
      </c>
      <c r="F75" s="43"/>
      <c r="G75" s="43"/>
      <c r="H75" s="43"/>
      <c r="I75" s="140"/>
      <c r="J75" s="43"/>
      <c r="K75" s="43"/>
      <c r="L75" s="1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140"/>
      <c r="J76" s="43"/>
      <c r="K76" s="43"/>
      <c r="L76" s="1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4" t="s">
        <v>22</v>
      </c>
      <c r="D77" s="43"/>
      <c r="E77" s="43"/>
      <c r="F77" s="29" t="str">
        <f>F12</f>
        <v>Kolín</v>
      </c>
      <c r="G77" s="43"/>
      <c r="H77" s="43"/>
      <c r="I77" s="144" t="s">
        <v>24</v>
      </c>
      <c r="J77" s="75" t="str">
        <f>IF(J12="","",J12)</f>
        <v>6. 9. 2019</v>
      </c>
      <c r="K77" s="43"/>
      <c r="L77" s="1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140"/>
      <c r="J78" s="43"/>
      <c r="K78" s="43"/>
      <c r="L78" s="1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43.05" customHeight="1">
      <c r="A79" s="41"/>
      <c r="B79" s="42"/>
      <c r="C79" s="34" t="s">
        <v>30</v>
      </c>
      <c r="D79" s="43"/>
      <c r="E79" s="43"/>
      <c r="F79" s="29" t="str">
        <f>E15</f>
        <v>Město Kolín, Karlovo nám. 78, 280 02 Kolín</v>
      </c>
      <c r="G79" s="43"/>
      <c r="H79" s="43"/>
      <c r="I79" s="144" t="s">
        <v>38</v>
      </c>
      <c r="J79" s="39" t="str">
        <f>E21</f>
        <v>LK PROJEKT s.r.o., ul. 28.října 933/11, 250 88 Čel</v>
      </c>
      <c r="K79" s="43"/>
      <c r="L79" s="1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4" t="s">
        <v>36</v>
      </c>
      <c r="D80" s="43"/>
      <c r="E80" s="43"/>
      <c r="F80" s="29" t="str">
        <f>IF(E18="","",E18)</f>
        <v>Vyplň údaj</v>
      </c>
      <c r="G80" s="43"/>
      <c r="H80" s="43"/>
      <c r="I80" s="144" t="s">
        <v>42</v>
      </c>
      <c r="J80" s="39" t="str">
        <f>E24</f>
        <v xml:space="preserve"> </v>
      </c>
      <c r="K80" s="43"/>
      <c r="L80" s="1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140"/>
      <c r="J81" s="43"/>
      <c r="K81" s="43"/>
      <c r="L81" s="1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94"/>
      <c r="B82" s="195"/>
      <c r="C82" s="196" t="s">
        <v>134</v>
      </c>
      <c r="D82" s="197" t="s">
        <v>65</v>
      </c>
      <c r="E82" s="197" t="s">
        <v>61</v>
      </c>
      <c r="F82" s="197" t="s">
        <v>62</v>
      </c>
      <c r="G82" s="197" t="s">
        <v>135</v>
      </c>
      <c r="H82" s="197" t="s">
        <v>136</v>
      </c>
      <c r="I82" s="198" t="s">
        <v>137</v>
      </c>
      <c r="J82" s="197" t="s">
        <v>122</v>
      </c>
      <c r="K82" s="199" t="s">
        <v>138</v>
      </c>
      <c r="L82" s="200"/>
      <c r="M82" s="95" t="s">
        <v>35</v>
      </c>
      <c r="N82" s="96" t="s">
        <v>50</v>
      </c>
      <c r="O82" s="96" t="s">
        <v>139</v>
      </c>
      <c r="P82" s="96" t="s">
        <v>140</v>
      </c>
      <c r="Q82" s="96" t="s">
        <v>141</v>
      </c>
      <c r="R82" s="96" t="s">
        <v>142</v>
      </c>
      <c r="S82" s="96" t="s">
        <v>143</v>
      </c>
      <c r="T82" s="97" t="s">
        <v>144</v>
      </c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</row>
    <row r="83" s="2" customFormat="1" ht="22.8" customHeight="1">
      <c r="A83" s="41"/>
      <c r="B83" s="42"/>
      <c r="C83" s="102" t="s">
        <v>145</v>
      </c>
      <c r="D83" s="43"/>
      <c r="E83" s="43"/>
      <c r="F83" s="43"/>
      <c r="G83" s="43"/>
      <c r="H83" s="43"/>
      <c r="I83" s="140"/>
      <c r="J83" s="201">
        <f>BK83</f>
        <v>0</v>
      </c>
      <c r="K83" s="43"/>
      <c r="L83" s="47"/>
      <c r="M83" s="98"/>
      <c r="N83" s="202"/>
      <c r="O83" s="99"/>
      <c r="P83" s="203">
        <f>P84</f>
        <v>0</v>
      </c>
      <c r="Q83" s="99"/>
      <c r="R83" s="203">
        <f>R84</f>
        <v>0</v>
      </c>
      <c r="S83" s="99"/>
      <c r="T83" s="204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19" t="s">
        <v>79</v>
      </c>
      <c r="AU83" s="19" t="s">
        <v>123</v>
      </c>
      <c r="BK83" s="205">
        <f>BK84</f>
        <v>0</v>
      </c>
    </row>
    <row r="84" s="12" customFormat="1" ht="25.92" customHeight="1">
      <c r="A84" s="12"/>
      <c r="B84" s="206"/>
      <c r="C84" s="207"/>
      <c r="D84" s="208" t="s">
        <v>79</v>
      </c>
      <c r="E84" s="209" t="s">
        <v>549</v>
      </c>
      <c r="F84" s="209" t="s">
        <v>95</v>
      </c>
      <c r="G84" s="207"/>
      <c r="H84" s="207"/>
      <c r="I84" s="210"/>
      <c r="J84" s="211">
        <f>BK84</f>
        <v>0</v>
      </c>
      <c r="K84" s="207"/>
      <c r="L84" s="212"/>
      <c r="M84" s="213"/>
      <c r="N84" s="214"/>
      <c r="O84" s="214"/>
      <c r="P84" s="215">
        <f>P85+P94+P107</f>
        <v>0</v>
      </c>
      <c r="Q84" s="214"/>
      <c r="R84" s="215">
        <f>R85+R94+R107</f>
        <v>0</v>
      </c>
      <c r="S84" s="214"/>
      <c r="T84" s="216">
        <f>T85+T94+T107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7" t="s">
        <v>179</v>
      </c>
      <c r="AT84" s="218" t="s">
        <v>79</v>
      </c>
      <c r="AU84" s="218" t="s">
        <v>80</v>
      </c>
      <c r="AY84" s="217" t="s">
        <v>148</v>
      </c>
      <c r="BK84" s="219">
        <f>BK85+BK94+BK107</f>
        <v>0</v>
      </c>
    </row>
    <row r="85" s="12" customFormat="1" ht="22.8" customHeight="1">
      <c r="A85" s="12"/>
      <c r="B85" s="206"/>
      <c r="C85" s="207"/>
      <c r="D85" s="208" t="s">
        <v>79</v>
      </c>
      <c r="E85" s="220" t="s">
        <v>550</v>
      </c>
      <c r="F85" s="220" t="s">
        <v>551</v>
      </c>
      <c r="G85" s="207"/>
      <c r="H85" s="207"/>
      <c r="I85" s="210"/>
      <c r="J85" s="221">
        <f>BK85</f>
        <v>0</v>
      </c>
      <c r="K85" s="207"/>
      <c r="L85" s="212"/>
      <c r="M85" s="213"/>
      <c r="N85" s="214"/>
      <c r="O85" s="214"/>
      <c r="P85" s="215">
        <f>SUM(P86:P93)</f>
        <v>0</v>
      </c>
      <c r="Q85" s="214"/>
      <c r="R85" s="215">
        <f>SUM(R86:R93)</f>
        <v>0</v>
      </c>
      <c r="S85" s="214"/>
      <c r="T85" s="216">
        <f>SUM(T86:T93)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7" t="s">
        <v>179</v>
      </c>
      <c r="AT85" s="218" t="s">
        <v>79</v>
      </c>
      <c r="AU85" s="218" t="s">
        <v>88</v>
      </c>
      <c r="AY85" s="217" t="s">
        <v>148</v>
      </c>
      <c r="BK85" s="219">
        <f>SUM(BK86:BK93)</f>
        <v>0</v>
      </c>
    </row>
    <row r="86" s="2" customFormat="1" ht="16.5" customHeight="1">
      <c r="A86" s="41"/>
      <c r="B86" s="42"/>
      <c r="C86" s="222" t="s">
        <v>88</v>
      </c>
      <c r="D86" s="222" t="s">
        <v>150</v>
      </c>
      <c r="E86" s="223" t="s">
        <v>552</v>
      </c>
      <c r="F86" s="224" t="s">
        <v>553</v>
      </c>
      <c r="G86" s="225" t="s">
        <v>554</v>
      </c>
      <c r="H86" s="226">
        <v>1</v>
      </c>
      <c r="I86" s="227"/>
      <c r="J86" s="228">
        <f>ROUND(I86*H86,1)</f>
        <v>0</v>
      </c>
      <c r="K86" s="224" t="s">
        <v>154</v>
      </c>
      <c r="L86" s="47"/>
      <c r="M86" s="229" t="s">
        <v>35</v>
      </c>
      <c r="N86" s="230" t="s">
        <v>51</v>
      </c>
      <c r="O86" s="87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33" t="s">
        <v>555</v>
      </c>
      <c r="AT86" s="233" t="s">
        <v>150</v>
      </c>
      <c r="AU86" s="233" t="s">
        <v>90</v>
      </c>
      <c r="AY86" s="19" t="s">
        <v>148</v>
      </c>
      <c r="BE86" s="234">
        <f>IF(N86="základní",J86,0)</f>
        <v>0</v>
      </c>
      <c r="BF86" s="234">
        <f>IF(N86="snížená",J86,0)</f>
        <v>0</v>
      </c>
      <c r="BG86" s="234">
        <f>IF(N86="zákl. přenesená",J86,0)</f>
        <v>0</v>
      </c>
      <c r="BH86" s="234">
        <f>IF(N86="sníž. přenesená",J86,0)</f>
        <v>0</v>
      </c>
      <c r="BI86" s="234">
        <f>IF(N86="nulová",J86,0)</f>
        <v>0</v>
      </c>
      <c r="BJ86" s="19" t="s">
        <v>88</v>
      </c>
      <c r="BK86" s="234">
        <f>ROUND(I86*H86,1)</f>
        <v>0</v>
      </c>
      <c r="BL86" s="19" t="s">
        <v>555</v>
      </c>
      <c r="BM86" s="233" t="s">
        <v>556</v>
      </c>
    </row>
    <row r="87" s="14" customFormat="1">
      <c r="A87" s="14"/>
      <c r="B87" s="249"/>
      <c r="C87" s="250"/>
      <c r="D87" s="235" t="s">
        <v>159</v>
      </c>
      <c r="E87" s="251" t="s">
        <v>35</v>
      </c>
      <c r="F87" s="252" t="s">
        <v>88</v>
      </c>
      <c r="G87" s="250"/>
      <c r="H87" s="253">
        <v>1</v>
      </c>
      <c r="I87" s="254"/>
      <c r="J87" s="250"/>
      <c r="K87" s="250"/>
      <c r="L87" s="255"/>
      <c r="M87" s="256"/>
      <c r="N87" s="257"/>
      <c r="O87" s="257"/>
      <c r="P87" s="257"/>
      <c r="Q87" s="257"/>
      <c r="R87" s="257"/>
      <c r="S87" s="257"/>
      <c r="T87" s="258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9" t="s">
        <v>159</v>
      </c>
      <c r="AU87" s="259" t="s">
        <v>90</v>
      </c>
      <c r="AV87" s="14" t="s">
        <v>90</v>
      </c>
      <c r="AW87" s="14" t="s">
        <v>41</v>
      </c>
      <c r="AX87" s="14" t="s">
        <v>88</v>
      </c>
      <c r="AY87" s="259" t="s">
        <v>148</v>
      </c>
    </row>
    <row r="88" s="2" customFormat="1" ht="16.5" customHeight="1">
      <c r="A88" s="41"/>
      <c r="B88" s="42"/>
      <c r="C88" s="222" t="s">
        <v>90</v>
      </c>
      <c r="D88" s="222" t="s">
        <v>150</v>
      </c>
      <c r="E88" s="223" t="s">
        <v>557</v>
      </c>
      <c r="F88" s="224" t="s">
        <v>558</v>
      </c>
      <c r="G88" s="225" t="s">
        <v>554</v>
      </c>
      <c r="H88" s="226">
        <v>1</v>
      </c>
      <c r="I88" s="227"/>
      <c r="J88" s="228">
        <f>ROUND(I88*H88,1)</f>
        <v>0</v>
      </c>
      <c r="K88" s="224" t="s">
        <v>154</v>
      </c>
      <c r="L88" s="47"/>
      <c r="M88" s="229" t="s">
        <v>35</v>
      </c>
      <c r="N88" s="230" t="s">
        <v>51</v>
      </c>
      <c r="O88" s="87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33" t="s">
        <v>555</v>
      </c>
      <c r="AT88" s="233" t="s">
        <v>150</v>
      </c>
      <c r="AU88" s="233" t="s">
        <v>90</v>
      </c>
      <c r="AY88" s="19" t="s">
        <v>148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9" t="s">
        <v>88</v>
      </c>
      <c r="BK88" s="234">
        <f>ROUND(I88*H88,1)</f>
        <v>0</v>
      </c>
      <c r="BL88" s="19" t="s">
        <v>555</v>
      </c>
      <c r="BM88" s="233" t="s">
        <v>559</v>
      </c>
    </row>
    <row r="89" s="14" customFormat="1">
      <c r="A89" s="14"/>
      <c r="B89" s="249"/>
      <c r="C89" s="250"/>
      <c r="D89" s="235" t="s">
        <v>159</v>
      </c>
      <c r="E89" s="251" t="s">
        <v>35</v>
      </c>
      <c r="F89" s="252" t="s">
        <v>88</v>
      </c>
      <c r="G89" s="250"/>
      <c r="H89" s="253">
        <v>1</v>
      </c>
      <c r="I89" s="254"/>
      <c r="J89" s="250"/>
      <c r="K89" s="250"/>
      <c r="L89" s="255"/>
      <c r="M89" s="256"/>
      <c r="N89" s="257"/>
      <c r="O89" s="257"/>
      <c r="P89" s="257"/>
      <c r="Q89" s="257"/>
      <c r="R89" s="257"/>
      <c r="S89" s="257"/>
      <c r="T89" s="258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9" t="s">
        <v>159</v>
      </c>
      <c r="AU89" s="259" t="s">
        <v>90</v>
      </c>
      <c r="AV89" s="14" t="s">
        <v>90</v>
      </c>
      <c r="AW89" s="14" t="s">
        <v>41</v>
      </c>
      <c r="AX89" s="14" t="s">
        <v>88</v>
      </c>
      <c r="AY89" s="259" t="s">
        <v>148</v>
      </c>
    </row>
    <row r="90" s="2" customFormat="1" ht="16.5" customHeight="1">
      <c r="A90" s="41"/>
      <c r="B90" s="42"/>
      <c r="C90" s="222" t="s">
        <v>166</v>
      </c>
      <c r="D90" s="222" t="s">
        <v>150</v>
      </c>
      <c r="E90" s="223" t="s">
        <v>560</v>
      </c>
      <c r="F90" s="224" t="s">
        <v>561</v>
      </c>
      <c r="G90" s="225" t="s">
        <v>554</v>
      </c>
      <c r="H90" s="226">
        <v>1</v>
      </c>
      <c r="I90" s="227"/>
      <c r="J90" s="228">
        <f>ROUND(I90*H90,1)</f>
        <v>0</v>
      </c>
      <c r="K90" s="224" t="s">
        <v>154</v>
      </c>
      <c r="L90" s="47"/>
      <c r="M90" s="229" t="s">
        <v>35</v>
      </c>
      <c r="N90" s="230" t="s">
        <v>51</v>
      </c>
      <c r="O90" s="87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33" t="s">
        <v>555</v>
      </c>
      <c r="AT90" s="233" t="s">
        <v>150</v>
      </c>
      <c r="AU90" s="233" t="s">
        <v>90</v>
      </c>
      <c r="AY90" s="19" t="s">
        <v>148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9" t="s">
        <v>88</v>
      </c>
      <c r="BK90" s="234">
        <f>ROUND(I90*H90,1)</f>
        <v>0</v>
      </c>
      <c r="BL90" s="19" t="s">
        <v>555</v>
      </c>
      <c r="BM90" s="233" t="s">
        <v>562</v>
      </c>
    </row>
    <row r="91" s="14" customFormat="1">
      <c r="A91" s="14"/>
      <c r="B91" s="249"/>
      <c r="C91" s="250"/>
      <c r="D91" s="235" t="s">
        <v>159</v>
      </c>
      <c r="E91" s="251" t="s">
        <v>35</v>
      </c>
      <c r="F91" s="252" t="s">
        <v>88</v>
      </c>
      <c r="G91" s="250"/>
      <c r="H91" s="253">
        <v>1</v>
      </c>
      <c r="I91" s="254"/>
      <c r="J91" s="250"/>
      <c r="K91" s="250"/>
      <c r="L91" s="255"/>
      <c r="M91" s="256"/>
      <c r="N91" s="257"/>
      <c r="O91" s="257"/>
      <c r="P91" s="257"/>
      <c r="Q91" s="257"/>
      <c r="R91" s="257"/>
      <c r="S91" s="257"/>
      <c r="T91" s="25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9" t="s">
        <v>159</v>
      </c>
      <c r="AU91" s="259" t="s">
        <v>90</v>
      </c>
      <c r="AV91" s="14" t="s">
        <v>90</v>
      </c>
      <c r="AW91" s="14" t="s">
        <v>41</v>
      </c>
      <c r="AX91" s="14" t="s">
        <v>88</v>
      </c>
      <c r="AY91" s="259" t="s">
        <v>148</v>
      </c>
    </row>
    <row r="92" s="2" customFormat="1" ht="16.5" customHeight="1">
      <c r="A92" s="41"/>
      <c r="B92" s="42"/>
      <c r="C92" s="222" t="s">
        <v>155</v>
      </c>
      <c r="D92" s="222" t="s">
        <v>150</v>
      </c>
      <c r="E92" s="223" t="s">
        <v>563</v>
      </c>
      <c r="F92" s="224" t="s">
        <v>564</v>
      </c>
      <c r="G92" s="225" t="s">
        <v>554</v>
      </c>
      <c r="H92" s="226">
        <v>1</v>
      </c>
      <c r="I92" s="227"/>
      <c r="J92" s="228">
        <f>ROUND(I92*H92,1)</f>
        <v>0</v>
      </c>
      <c r="K92" s="224" t="s">
        <v>154</v>
      </c>
      <c r="L92" s="47"/>
      <c r="M92" s="229" t="s">
        <v>35</v>
      </c>
      <c r="N92" s="230" t="s">
        <v>51</v>
      </c>
      <c r="O92" s="87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33" t="s">
        <v>555</v>
      </c>
      <c r="AT92" s="233" t="s">
        <v>150</v>
      </c>
      <c r="AU92" s="233" t="s">
        <v>90</v>
      </c>
      <c r="AY92" s="19" t="s">
        <v>148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9" t="s">
        <v>88</v>
      </c>
      <c r="BK92" s="234">
        <f>ROUND(I92*H92,1)</f>
        <v>0</v>
      </c>
      <c r="BL92" s="19" t="s">
        <v>555</v>
      </c>
      <c r="BM92" s="233" t="s">
        <v>565</v>
      </c>
    </row>
    <row r="93" s="14" customFormat="1">
      <c r="A93" s="14"/>
      <c r="B93" s="249"/>
      <c r="C93" s="250"/>
      <c r="D93" s="235" t="s">
        <v>159</v>
      </c>
      <c r="E93" s="251" t="s">
        <v>35</v>
      </c>
      <c r="F93" s="252" t="s">
        <v>88</v>
      </c>
      <c r="G93" s="250"/>
      <c r="H93" s="253">
        <v>1</v>
      </c>
      <c r="I93" s="254"/>
      <c r="J93" s="250"/>
      <c r="K93" s="250"/>
      <c r="L93" s="255"/>
      <c r="M93" s="256"/>
      <c r="N93" s="257"/>
      <c r="O93" s="257"/>
      <c r="P93" s="257"/>
      <c r="Q93" s="257"/>
      <c r="R93" s="257"/>
      <c r="S93" s="257"/>
      <c r="T93" s="25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9" t="s">
        <v>159</v>
      </c>
      <c r="AU93" s="259" t="s">
        <v>90</v>
      </c>
      <c r="AV93" s="14" t="s">
        <v>90</v>
      </c>
      <c r="AW93" s="14" t="s">
        <v>41</v>
      </c>
      <c r="AX93" s="14" t="s">
        <v>88</v>
      </c>
      <c r="AY93" s="259" t="s">
        <v>148</v>
      </c>
    </row>
    <row r="94" s="12" customFormat="1" ht="22.8" customHeight="1">
      <c r="A94" s="12"/>
      <c r="B94" s="206"/>
      <c r="C94" s="207"/>
      <c r="D94" s="208" t="s">
        <v>79</v>
      </c>
      <c r="E94" s="220" t="s">
        <v>566</v>
      </c>
      <c r="F94" s="220" t="s">
        <v>567</v>
      </c>
      <c r="G94" s="207"/>
      <c r="H94" s="207"/>
      <c r="I94" s="210"/>
      <c r="J94" s="221">
        <f>BK94</f>
        <v>0</v>
      </c>
      <c r="K94" s="207"/>
      <c r="L94" s="212"/>
      <c r="M94" s="213"/>
      <c r="N94" s="214"/>
      <c r="O94" s="214"/>
      <c r="P94" s="215">
        <f>SUM(P95:P106)</f>
        <v>0</v>
      </c>
      <c r="Q94" s="214"/>
      <c r="R94" s="215">
        <f>SUM(R95:R106)</f>
        <v>0</v>
      </c>
      <c r="S94" s="214"/>
      <c r="T94" s="216">
        <f>SUM(T95:T106)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7" t="s">
        <v>179</v>
      </c>
      <c r="AT94" s="218" t="s">
        <v>79</v>
      </c>
      <c r="AU94" s="218" t="s">
        <v>88</v>
      </c>
      <c r="AY94" s="217" t="s">
        <v>148</v>
      </c>
      <c r="BK94" s="219">
        <f>SUM(BK95:BK106)</f>
        <v>0</v>
      </c>
    </row>
    <row r="95" s="2" customFormat="1" ht="16.5" customHeight="1">
      <c r="A95" s="41"/>
      <c r="B95" s="42"/>
      <c r="C95" s="222" t="s">
        <v>179</v>
      </c>
      <c r="D95" s="222" t="s">
        <v>150</v>
      </c>
      <c r="E95" s="223" t="s">
        <v>568</v>
      </c>
      <c r="F95" s="224" t="s">
        <v>569</v>
      </c>
      <c r="G95" s="225" t="s">
        <v>554</v>
      </c>
      <c r="H95" s="226">
        <v>1</v>
      </c>
      <c r="I95" s="227"/>
      <c r="J95" s="228">
        <f>ROUND(I95*H95,1)</f>
        <v>0</v>
      </c>
      <c r="K95" s="224" t="s">
        <v>154</v>
      </c>
      <c r="L95" s="47"/>
      <c r="M95" s="229" t="s">
        <v>35</v>
      </c>
      <c r="N95" s="230" t="s">
        <v>51</v>
      </c>
      <c r="O95" s="87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33" t="s">
        <v>555</v>
      </c>
      <c r="AT95" s="233" t="s">
        <v>150</v>
      </c>
      <c r="AU95" s="233" t="s">
        <v>90</v>
      </c>
      <c r="AY95" s="19" t="s">
        <v>148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9" t="s">
        <v>88</v>
      </c>
      <c r="BK95" s="234">
        <f>ROUND(I95*H95,1)</f>
        <v>0</v>
      </c>
      <c r="BL95" s="19" t="s">
        <v>555</v>
      </c>
      <c r="BM95" s="233" t="s">
        <v>570</v>
      </c>
    </row>
    <row r="96" s="14" customFormat="1">
      <c r="A96" s="14"/>
      <c r="B96" s="249"/>
      <c r="C96" s="250"/>
      <c r="D96" s="235" t="s">
        <v>159</v>
      </c>
      <c r="E96" s="251" t="s">
        <v>35</v>
      </c>
      <c r="F96" s="252" t="s">
        <v>88</v>
      </c>
      <c r="G96" s="250"/>
      <c r="H96" s="253">
        <v>1</v>
      </c>
      <c r="I96" s="254"/>
      <c r="J96" s="250"/>
      <c r="K96" s="250"/>
      <c r="L96" s="255"/>
      <c r="M96" s="256"/>
      <c r="N96" s="257"/>
      <c r="O96" s="257"/>
      <c r="P96" s="257"/>
      <c r="Q96" s="257"/>
      <c r="R96" s="257"/>
      <c r="S96" s="257"/>
      <c r="T96" s="25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9" t="s">
        <v>159</v>
      </c>
      <c r="AU96" s="259" t="s">
        <v>90</v>
      </c>
      <c r="AV96" s="14" t="s">
        <v>90</v>
      </c>
      <c r="AW96" s="14" t="s">
        <v>41</v>
      </c>
      <c r="AX96" s="14" t="s">
        <v>88</v>
      </c>
      <c r="AY96" s="259" t="s">
        <v>148</v>
      </c>
    </row>
    <row r="97" s="2" customFormat="1" ht="16.5" customHeight="1">
      <c r="A97" s="41"/>
      <c r="B97" s="42"/>
      <c r="C97" s="222" t="s">
        <v>187</v>
      </c>
      <c r="D97" s="222" t="s">
        <v>150</v>
      </c>
      <c r="E97" s="223" t="s">
        <v>571</v>
      </c>
      <c r="F97" s="224" t="s">
        <v>572</v>
      </c>
      <c r="G97" s="225" t="s">
        <v>554</v>
      </c>
      <c r="H97" s="226">
        <v>1</v>
      </c>
      <c r="I97" s="227"/>
      <c r="J97" s="228">
        <f>ROUND(I97*H97,1)</f>
        <v>0</v>
      </c>
      <c r="K97" s="224" t="s">
        <v>154</v>
      </c>
      <c r="L97" s="47"/>
      <c r="M97" s="229" t="s">
        <v>35</v>
      </c>
      <c r="N97" s="230" t="s">
        <v>51</v>
      </c>
      <c r="O97" s="87"/>
      <c r="P97" s="231">
        <f>O97*H97</f>
        <v>0</v>
      </c>
      <c r="Q97" s="231">
        <v>0</v>
      </c>
      <c r="R97" s="231">
        <f>Q97*H97</f>
        <v>0</v>
      </c>
      <c r="S97" s="231">
        <v>0</v>
      </c>
      <c r="T97" s="232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33" t="s">
        <v>555</v>
      </c>
      <c r="AT97" s="233" t="s">
        <v>150</v>
      </c>
      <c r="AU97" s="233" t="s">
        <v>90</v>
      </c>
      <c r="AY97" s="19" t="s">
        <v>148</v>
      </c>
      <c r="BE97" s="234">
        <f>IF(N97="základní",J97,0)</f>
        <v>0</v>
      </c>
      <c r="BF97" s="234">
        <f>IF(N97="snížená",J97,0)</f>
        <v>0</v>
      </c>
      <c r="BG97" s="234">
        <f>IF(N97="zákl. přenesená",J97,0)</f>
        <v>0</v>
      </c>
      <c r="BH97" s="234">
        <f>IF(N97="sníž. přenesená",J97,0)</f>
        <v>0</v>
      </c>
      <c r="BI97" s="234">
        <f>IF(N97="nulová",J97,0)</f>
        <v>0</v>
      </c>
      <c r="BJ97" s="19" t="s">
        <v>88</v>
      </c>
      <c r="BK97" s="234">
        <f>ROUND(I97*H97,1)</f>
        <v>0</v>
      </c>
      <c r="BL97" s="19" t="s">
        <v>555</v>
      </c>
      <c r="BM97" s="233" t="s">
        <v>573</v>
      </c>
    </row>
    <row r="98" s="14" customFormat="1">
      <c r="A98" s="14"/>
      <c r="B98" s="249"/>
      <c r="C98" s="250"/>
      <c r="D98" s="235" t="s">
        <v>159</v>
      </c>
      <c r="E98" s="251" t="s">
        <v>35</v>
      </c>
      <c r="F98" s="252" t="s">
        <v>88</v>
      </c>
      <c r="G98" s="250"/>
      <c r="H98" s="253">
        <v>1</v>
      </c>
      <c r="I98" s="254"/>
      <c r="J98" s="250"/>
      <c r="K98" s="250"/>
      <c r="L98" s="255"/>
      <c r="M98" s="256"/>
      <c r="N98" s="257"/>
      <c r="O98" s="257"/>
      <c r="P98" s="257"/>
      <c r="Q98" s="257"/>
      <c r="R98" s="257"/>
      <c r="S98" s="257"/>
      <c r="T98" s="25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9" t="s">
        <v>159</v>
      </c>
      <c r="AU98" s="259" t="s">
        <v>90</v>
      </c>
      <c r="AV98" s="14" t="s">
        <v>90</v>
      </c>
      <c r="AW98" s="14" t="s">
        <v>41</v>
      </c>
      <c r="AX98" s="14" t="s">
        <v>88</v>
      </c>
      <c r="AY98" s="259" t="s">
        <v>148</v>
      </c>
    </row>
    <row r="99" s="2" customFormat="1" ht="16.5" customHeight="1">
      <c r="A99" s="41"/>
      <c r="B99" s="42"/>
      <c r="C99" s="222" t="s">
        <v>193</v>
      </c>
      <c r="D99" s="222" t="s">
        <v>150</v>
      </c>
      <c r="E99" s="223" t="s">
        <v>574</v>
      </c>
      <c r="F99" s="224" t="s">
        <v>575</v>
      </c>
      <c r="G99" s="225" t="s">
        <v>554</v>
      </c>
      <c r="H99" s="226">
        <v>1</v>
      </c>
      <c r="I99" s="227"/>
      <c r="J99" s="228">
        <f>ROUND(I99*H99,1)</f>
        <v>0</v>
      </c>
      <c r="K99" s="224" t="s">
        <v>154</v>
      </c>
      <c r="L99" s="47"/>
      <c r="M99" s="229" t="s">
        <v>35</v>
      </c>
      <c r="N99" s="230" t="s">
        <v>51</v>
      </c>
      <c r="O99" s="87"/>
      <c r="P99" s="231">
        <f>O99*H99</f>
        <v>0</v>
      </c>
      <c r="Q99" s="231">
        <v>0</v>
      </c>
      <c r="R99" s="231">
        <f>Q99*H99</f>
        <v>0</v>
      </c>
      <c r="S99" s="231">
        <v>0</v>
      </c>
      <c r="T99" s="232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33" t="s">
        <v>555</v>
      </c>
      <c r="AT99" s="233" t="s">
        <v>150</v>
      </c>
      <c r="AU99" s="233" t="s">
        <v>90</v>
      </c>
      <c r="AY99" s="19" t="s">
        <v>148</v>
      </c>
      <c r="BE99" s="234">
        <f>IF(N99="základní",J99,0)</f>
        <v>0</v>
      </c>
      <c r="BF99" s="234">
        <f>IF(N99="snížená",J99,0)</f>
        <v>0</v>
      </c>
      <c r="BG99" s="234">
        <f>IF(N99="zákl. přenesená",J99,0)</f>
        <v>0</v>
      </c>
      <c r="BH99" s="234">
        <f>IF(N99="sníž. přenesená",J99,0)</f>
        <v>0</v>
      </c>
      <c r="BI99" s="234">
        <f>IF(N99="nulová",J99,0)</f>
        <v>0</v>
      </c>
      <c r="BJ99" s="19" t="s">
        <v>88</v>
      </c>
      <c r="BK99" s="234">
        <f>ROUND(I99*H99,1)</f>
        <v>0</v>
      </c>
      <c r="BL99" s="19" t="s">
        <v>555</v>
      </c>
      <c r="BM99" s="233" t="s">
        <v>576</v>
      </c>
    </row>
    <row r="100" s="14" customFormat="1">
      <c r="A100" s="14"/>
      <c r="B100" s="249"/>
      <c r="C100" s="250"/>
      <c r="D100" s="235" t="s">
        <v>159</v>
      </c>
      <c r="E100" s="251" t="s">
        <v>35</v>
      </c>
      <c r="F100" s="252" t="s">
        <v>88</v>
      </c>
      <c r="G100" s="250"/>
      <c r="H100" s="253">
        <v>1</v>
      </c>
      <c r="I100" s="254"/>
      <c r="J100" s="250"/>
      <c r="K100" s="250"/>
      <c r="L100" s="255"/>
      <c r="M100" s="256"/>
      <c r="N100" s="257"/>
      <c r="O100" s="257"/>
      <c r="P100" s="257"/>
      <c r="Q100" s="257"/>
      <c r="R100" s="257"/>
      <c r="S100" s="257"/>
      <c r="T100" s="25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9" t="s">
        <v>159</v>
      </c>
      <c r="AU100" s="259" t="s">
        <v>90</v>
      </c>
      <c r="AV100" s="14" t="s">
        <v>90</v>
      </c>
      <c r="AW100" s="14" t="s">
        <v>41</v>
      </c>
      <c r="AX100" s="14" t="s">
        <v>88</v>
      </c>
      <c r="AY100" s="259" t="s">
        <v>148</v>
      </c>
    </row>
    <row r="101" s="2" customFormat="1" ht="16.5" customHeight="1">
      <c r="A101" s="41"/>
      <c r="B101" s="42"/>
      <c r="C101" s="222" t="s">
        <v>198</v>
      </c>
      <c r="D101" s="222" t="s">
        <v>150</v>
      </c>
      <c r="E101" s="223" t="s">
        <v>577</v>
      </c>
      <c r="F101" s="224" t="s">
        <v>578</v>
      </c>
      <c r="G101" s="225" t="s">
        <v>554</v>
      </c>
      <c r="H101" s="226">
        <v>1</v>
      </c>
      <c r="I101" s="227"/>
      <c r="J101" s="228">
        <f>ROUND(I101*H101,1)</f>
        <v>0</v>
      </c>
      <c r="K101" s="224" t="s">
        <v>154</v>
      </c>
      <c r="L101" s="47"/>
      <c r="M101" s="229" t="s">
        <v>35</v>
      </c>
      <c r="N101" s="230" t="s">
        <v>51</v>
      </c>
      <c r="O101" s="87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33" t="s">
        <v>555</v>
      </c>
      <c r="AT101" s="233" t="s">
        <v>150</v>
      </c>
      <c r="AU101" s="233" t="s">
        <v>90</v>
      </c>
      <c r="AY101" s="19" t="s">
        <v>148</v>
      </c>
      <c r="BE101" s="234">
        <f>IF(N101="základní",J101,0)</f>
        <v>0</v>
      </c>
      <c r="BF101" s="234">
        <f>IF(N101="snížená",J101,0)</f>
        <v>0</v>
      </c>
      <c r="BG101" s="234">
        <f>IF(N101="zákl. přenesená",J101,0)</f>
        <v>0</v>
      </c>
      <c r="BH101" s="234">
        <f>IF(N101="sníž. přenesená",J101,0)</f>
        <v>0</v>
      </c>
      <c r="BI101" s="234">
        <f>IF(N101="nulová",J101,0)</f>
        <v>0</v>
      </c>
      <c r="BJ101" s="19" t="s">
        <v>88</v>
      </c>
      <c r="BK101" s="234">
        <f>ROUND(I101*H101,1)</f>
        <v>0</v>
      </c>
      <c r="BL101" s="19" t="s">
        <v>555</v>
      </c>
      <c r="BM101" s="233" t="s">
        <v>579</v>
      </c>
    </row>
    <row r="102" s="14" customFormat="1">
      <c r="A102" s="14"/>
      <c r="B102" s="249"/>
      <c r="C102" s="250"/>
      <c r="D102" s="235" t="s">
        <v>159</v>
      </c>
      <c r="E102" s="251" t="s">
        <v>35</v>
      </c>
      <c r="F102" s="252" t="s">
        <v>88</v>
      </c>
      <c r="G102" s="250"/>
      <c r="H102" s="253">
        <v>1</v>
      </c>
      <c r="I102" s="254"/>
      <c r="J102" s="250"/>
      <c r="K102" s="250"/>
      <c r="L102" s="255"/>
      <c r="M102" s="256"/>
      <c r="N102" s="257"/>
      <c r="O102" s="257"/>
      <c r="P102" s="257"/>
      <c r="Q102" s="257"/>
      <c r="R102" s="257"/>
      <c r="S102" s="257"/>
      <c r="T102" s="25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9" t="s">
        <v>159</v>
      </c>
      <c r="AU102" s="259" t="s">
        <v>90</v>
      </c>
      <c r="AV102" s="14" t="s">
        <v>90</v>
      </c>
      <c r="AW102" s="14" t="s">
        <v>41</v>
      </c>
      <c r="AX102" s="14" t="s">
        <v>88</v>
      </c>
      <c r="AY102" s="259" t="s">
        <v>148</v>
      </c>
    </row>
    <row r="103" s="2" customFormat="1" ht="16.5" customHeight="1">
      <c r="A103" s="41"/>
      <c r="B103" s="42"/>
      <c r="C103" s="222" t="s">
        <v>204</v>
      </c>
      <c r="D103" s="222" t="s">
        <v>150</v>
      </c>
      <c r="E103" s="223" t="s">
        <v>580</v>
      </c>
      <c r="F103" s="224" t="s">
        <v>581</v>
      </c>
      <c r="G103" s="225" t="s">
        <v>554</v>
      </c>
      <c r="H103" s="226">
        <v>1</v>
      </c>
      <c r="I103" s="227"/>
      <c r="J103" s="228">
        <f>ROUND(I103*H103,1)</f>
        <v>0</v>
      </c>
      <c r="K103" s="224" t="s">
        <v>154</v>
      </c>
      <c r="L103" s="47"/>
      <c r="M103" s="229" t="s">
        <v>35</v>
      </c>
      <c r="N103" s="230" t="s">
        <v>51</v>
      </c>
      <c r="O103" s="87"/>
      <c r="P103" s="231">
        <f>O103*H103</f>
        <v>0</v>
      </c>
      <c r="Q103" s="231">
        <v>0</v>
      </c>
      <c r="R103" s="231">
        <f>Q103*H103</f>
        <v>0</v>
      </c>
      <c r="S103" s="231">
        <v>0</v>
      </c>
      <c r="T103" s="232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33" t="s">
        <v>555</v>
      </c>
      <c r="AT103" s="233" t="s">
        <v>150</v>
      </c>
      <c r="AU103" s="233" t="s">
        <v>90</v>
      </c>
      <c r="AY103" s="19" t="s">
        <v>148</v>
      </c>
      <c r="BE103" s="234">
        <f>IF(N103="základní",J103,0)</f>
        <v>0</v>
      </c>
      <c r="BF103" s="234">
        <f>IF(N103="snížená",J103,0)</f>
        <v>0</v>
      </c>
      <c r="BG103" s="234">
        <f>IF(N103="zákl. přenesená",J103,0)</f>
        <v>0</v>
      </c>
      <c r="BH103" s="234">
        <f>IF(N103="sníž. přenesená",J103,0)</f>
        <v>0</v>
      </c>
      <c r="BI103" s="234">
        <f>IF(N103="nulová",J103,0)</f>
        <v>0</v>
      </c>
      <c r="BJ103" s="19" t="s">
        <v>88</v>
      </c>
      <c r="BK103" s="234">
        <f>ROUND(I103*H103,1)</f>
        <v>0</v>
      </c>
      <c r="BL103" s="19" t="s">
        <v>555</v>
      </c>
      <c r="BM103" s="233" t="s">
        <v>582</v>
      </c>
    </row>
    <row r="104" s="14" customFormat="1">
      <c r="A104" s="14"/>
      <c r="B104" s="249"/>
      <c r="C104" s="250"/>
      <c r="D104" s="235" t="s">
        <v>159</v>
      </c>
      <c r="E104" s="251" t="s">
        <v>35</v>
      </c>
      <c r="F104" s="252" t="s">
        <v>88</v>
      </c>
      <c r="G104" s="250"/>
      <c r="H104" s="253">
        <v>1</v>
      </c>
      <c r="I104" s="254"/>
      <c r="J104" s="250"/>
      <c r="K104" s="250"/>
      <c r="L104" s="255"/>
      <c r="M104" s="256"/>
      <c r="N104" s="257"/>
      <c r="O104" s="257"/>
      <c r="P104" s="257"/>
      <c r="Q104" s="257"/>
      <c r="R104" s="257"/>
      <c r="S104" s="257"/>
      <c r="T104" s="25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9" t="s">
        <v>159</v>
      </c>
      <c r="AU104" s="259" t="s">
        <v>90</v>
      </c>
      <c r="AV104" s="14" t="s">
        <v>90</v>
      </c>
      <c r="AW104" s="14" t="s">
        <v>41</v>
      </c>
      <c r="AX104" s="14" t="s">
        <v>88</v>
      </c>
      <c r="AY104" s="259" t="s">
        <v>148</v>
      </c>
    </row>
    <row r="105" s="2" customFormat="1" ht="16.5" customHeight="1">
      <c r="A105" s="41"/>
      <c r="B105" s="42"/>
      <c r="C105" s="222" t="s">
        <v>208</v>
      </c>
      <c r="D105" s="222" t="s">
        <v>150</v>
      </c>
      <c r="E105" s="223" t="s">
        <v>583</v>
      </c>
      <c r="F105" s="224" t="s">
        <v>584</v>
      </c>
      <c r="G105" s="225" t="s">
        <v>554</v>
      </c>
      <c r="H105" s="226">
        <v>1</v>
      </c>
      <c r="I105" s="227"/>
      <c r="J105" s="228">
        <f>ROUND(I105*H105,1)</f>
        <v>0</v>
      </c>
      <c r="K105" s="224" t="s">
        <v>154</v>
      </c>
      <c r="L105" s="47"/>
      <c r="M105" s="229" t="s">
        <v>35</v>
      </c>
      <c r="N105" s="230" t="s">
        <v>51</v>
      </c>
      <c r="O105" s="87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33" t="s">
        <v>555</v>
      </c>
      <c r="AT105" s="233" t="s">
        <v>150</v>
      </c>
      <c r="AU105" s="233" t="s">
        <v>90</v>
      </c>
      <c r="AY105" s="19" t="s">
        <v>148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9" t="s">
        <v>88</v>
      </c>
      <c r="BK105" s="234">
        <f>ROUND(I105*H105,1)</f>
        <v>0</v>
      </c>
      <c r="BL105" s="19" t="s">
        <v>555</v>
      </c>
      <c r="BM105" s="233" t="s">
        <v>585</v>
      </c>
    </row>
    <row r="106" s="14" customFormat="1">
      <c r="A106" s="14"/>
      <c r="B106" s="249"/>
      <c r="C106" s="250"/>
      <c r="D106" s="235" t="s">
        <v>159</v>
      </c>
      <c r="E106" s="251" t="s">
        <v>35</v>
      </c>
      <c r="F106" s="252" t="s">
        <v>88</v>
      </c>
      <c r="G106" s="250"/>
      <c r="H106" s="253">
        <v>1</v>
      </c>
      <c r="I106" s="254"/>
      <c r="J106" s="250"/>
      <c r="K106" s="250"/>
      <c r="L106" s="255"/>
      <c r="M106" s="256"/>
      <c r="N106" s="257"/>
      <c r="O106" s="257"/>
      <c r="P106" s="257"/>
      <c r="Q106" s="257"/>
      <c r="R106" s="257"/>
      <c r="S106" s="257"/>
      <c r="T106" s="25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9" t="s">
        <v>159</v>
      </c>
      <c r="AU106" s="259" t="s">
        <v>90</v>
      </c>
      <c r="AV106" s="14" t="s">
        <v>90</v>
      </c>
      <c r="AW106" s="14" t="s">
        <v>41</v>
      </c>
      <c r="AX106" s="14" t="s">
        <v>88</v>
      </c>
      <c r="AY106" s="259" t="s">
        <v>148</v>
      </c>
    </row>
    <row r="107" s="12" customFormat="1" ht="22.8" customHeight="1">
      <c r="A107" s="12"/>
      <c r="B107" s="206"/>
      <c r="C107" s="207"/>
      <c r="D107" s="208" t="s">
        <v>79</v>
      </c>
      <c r="E107" s="220" t="s">
        <v>586</v>
      </c>
      <c r="F107" s="220" t="s">
        <v>587</v>
      </c>
      <c r="G107" s="207"/>
      <c r="H107" s="207"/>
      <c r="I107" s="210"/>
      <c r="J107" s="221">
        <f>BK107</f>
        <v>0</v>
      </c>
      <c r="K107" s="207"/>
      <c r="L107" s="212"/>
      <c r="M107" s="213"/>
      <c r="N107" s="214"/>
      <c r="O107" s="214"/>
      <c r="P107" s="215">
        <f>SUM(P108:P111)</f>
        <v>0</v>
      </c>
      <c r="Q107" s="214"/>
      <c r="R107" s="215">
        <f>SUM(R108:R111)</f>
        <v>0</v>
      </c>
      <c r="S107" s="214"/>
      <c r="T107" s="216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7" t="s">
        <v>179</v>
      </c>
      <c r="AT107" s="218" t="s">
        <v>79</v>
      </c>
      <c r="AU107" s="218" t="s">
        <v>88</v>
      </c>
      <c r="AY107" s="217" t="s">
        <v>148</v>
      </c>
      <c r="BK107" s="219">
        <f>SUM(BK108:BK111)</f>
        <v>0</v>
      </c>
    </row>
    <row r="108" s="2" customFormat="1" ht="16.5" customHeight="1">
      <c r="A108" s="41"/>
      <c r="B108" s="42"/>
      <c r="C108" s="222" t="s">
        <v>212</v>
      </c>
      <c r="D108" s="222" t="s">
        <v>150</v>
      </c>
      <c r="E108" s="223" t="s">
        <v>588</v>
      </c>
      <c r="F108" s="224" t="s">
        <v>589</v>
      </c>
      <c r="G108" s="225" t="s">
        <v>554</v>
      </c>
      <c r="H108" s="226">
        <v>1</v>
      </c>
      <c r="I108" s="227"/>
      <c r="J108" s="228">
        <f>ROUND(I108*H108,1)</f>
        <v>0</v>
      </c>
      <c r="K108" s="224" t="s">
        <v>154</v>
      </c>
      <c r="L108" s="47"/>
      <c r="M108" s="229" t="s">
        <v>35</v>
      </c>
      <c r="N108" s="230" t="s">
        <v>51</v>
      </c>
      <c r="O108" s="87"/>
      <c r="P108" s="231">
        <f>O108*H108</f>
        <v>0</v>
      </c>
      <c r="Q108" s="231">
        <v>0</v>
      </c>
      <c r="R108" s="231">
        <f>Q108*H108</f>
        <v>0</v>
      </c>
      <c r="S108" s="231">
        <v>0</v>
      </c>
      <c r="T108" s="232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33" t="s">
        <v>555</v>
      </c>
      <c r="AT108" s="233" t="s">
        <v>150</v>
      </c>
      <c r="AU108" s="233" t="s">
        <v>90</v>
      </c>
      <c r="AY108" s="19" t="s">
        <v>148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9" t="s">
        <v>88</v>
      </c>
      <c r="BK108" s="234">
        <f>ROUND(I108*H108,1)</f>
        <v>0</v>
      </c>
      <c r="BL108" s="19" t="s">
        <v>555</v>
      </c>
      <c r="BM108" s="233" t="s">
        <v>590</v>
      </c>
    </row>
    <row r="109" s="14" customFormat="1">
      <c r="A109" s="14"/>
      <c r="B109" s="249"/>
      <c r="C109" s="250"/>
      <c r="D109" s="235" t="s">
        <v>159</v>
      </c>
      <c r="E109" s="251" t="s">
        <v>35</v>
      </c>
      <c r="F109" s="252" t="s">
        <v>88</v>
      </c>
      <c r="G109" s="250"/>
      <c r="H109" s="253">
        <v>1</v>
      </c>
      <c r="I109" s="254"/>
      <c r="J109" s="250"/>
      <c r="K109" s="250"/>
      <c r="L109" s="255"/>
      <c r="M109" s="256"/>
      <c r="N109" s="257"/>
      <c r="O109" s="257"/>
      <c r="P109" s="257"/>
      <c r="Q109" s="257"/>
      <c r="R109" s="257"/>
      <c r="S109" s="257"/>
      <c r="T109" s="25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9" t="s">
        <v>159</v>
      </c>
      <c r="AU109" s="259" t="s">
        <v>90</v>
      </c>
      <c r="AV109" s="14" t="s">
        <v>90</v>
      </c>
      <c r="AW109" s="14" t="s">
        <v>41</v>
      </c>
      <c r="AX109" s="14" t="s">
        <v>88</v>
      </c>
      <c r="AY109" s="259" t="s">
        <v>148</v>
      </c>
    </row>
    <row r="110" s="2" customFormat="1" ht="16.5" customHeight="1">
      <c r="A110" s="41"/>
      <c r="B110" s="42"/>
      <c r="C110" s="222" t="s">
        <v>216</v>
      </c>
      <c r="D110" s="222" t="s">
        <v>150</v>
      </c>
      <c r="E110" s="223" t="s">
        <v>591</v>
      </c>
      <c r="F110" s="224" t="s">
        <v>592</v>
      </c>
      <c r="G110" s="225" t="s">
        <v>554</v>
      </c>
      <c r="H110" s="226">
        <v>1</v>
      </c>
      <c r="I110" s="227"/>
      <c r="J110" s="228">
        <f>ROUND(I110*H110,1)</f>
        <v>0</v>
      </c>
      <c r="K110" s="224" t="s">
        <v>154</v>
      </c>
      <c r="L110" s="47"/>
      <c r="M110" s="229" t="s">
        <v>35</v>
      </c>
      <c r="N110" s="230" t="s">
        <v>51</v>
      </c>
      <c r="O110" s="87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33" t="s">
        <v>555</v>
      </c>
      <c r="AT110" s="233" t="s">
        <v>150</v>
      </c>
      <c r="AU110" s="233" t="s">
        <v>90</v>
      </c>
      <c r="AY110" s="19" t="s">
        <v>148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9" t="s">
        <v>88</v>
      </c>
      <c r="BK110" s="234">
        <f>ROUND(I110*H110,1)</f>
        <v>0</v>
      </c>
      <c r="BL110" s="19" t="s">
        <v>555</v>
      </c>
      <c r="BM110" s="233" t="s">
        <v>593</v>
      </c>
    </row>
    <row r="111" s="14" customFormat="1">
      <c r="A111" s="14"/>
      <c r="B111" s="249"/>
      <c r="C111" s="250"/>
      <c r="D111" s="235" t="s">
        <v>159</v>
      </c>
      <c r="E111" s="251" t="s">
        <v>35</v>
      </c>
      <c r="F111" s="252" t="s">
        <v>88</v>
      </c>
      <c r="G111" s="250"/>
      <c r="H111" s="253">
        <v>1</v>
      </c>
      <c r="I111" s="254"/>
      <c r="J111" s="250"/>
      <c r="K111" s="250"/>
      <c r="L111" s="255"/>
      <c r="M111" s="296"/>
      <c r="N111" s="297"/>
      <c r="O111" s="297"/>
      <c r="P111" s="297"/>
      <c r="Q111" s="297"/>
      <c r="R111" s="297"/>
      <c r="S111" s="297"/>
      <c r="T111" s="29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9" t="s">
        <v>159</v>
      </c>
      <c r="AU111" s="259" t="s">
        <v>90</v>
      </c>
      <c r="AV111" s="14" t="s">
        <v>90</v>
      </c>
      <c r="AW111" s="14" t="s">
        <v>41</v>
      </c>
      <c r="AX111" s="14" t="s">
        <v>88</v>
      </c>
      <c r="AY111" s="259" t="s">
        <v>148</v>
      </c>
    </row>
    <row r="112" s="2" customFormat="1" ht="6.96" customHeight="1">
      <c r="A112" s="41"/>
      <c r="B112" s="62"/>
      <c r="C112" s="63"/>
      <c r="D112" s="63"/>
      <c r="E112" s="63"/>
      <c r="F112" s="63"/>
      <c r="G112" s="63"/>
      <c r="H112" s="63"/>
      <c r="I112" s="170"/>
      <c r="J112" s="63"/>
      <c r="K112" s="63"/>
      <c r="L112" s="47"/>
      <c r="M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</sheetData>
  <sheetProtection sheet="1" autoFilter="0" formatColumns="0" formatRows="0" objects="1" scenarios="1" spinCount="100000" saltValue="dlzQs+RgebY4yye7YQI12GwCaQxnhwZmyvMOgy/5dRJVqLDXzacU77ysNB5HeualJW64rsMgfMCik11IFO8ypA==" hashValue="vDw89bXZf2nCV7dKPG5K3vsmczAI6cyZXvCbvgmIhyDN6AXTqCoz40yStClhVCUsEvr2E9GfEJCwh76E69ebKw==" algorithmName="SHA-512" password="CC35"/>
  <autoFilter ref="C82:K11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99" customWidth="1"/>
    <col min="2" max="2" width="1.664063" style="299" customWidth="1"/>
    <col min="3" max="4" width="5" style="299" customWidth="1"/>
    <col min="5" max="5" width="11.67" style="299" customWidth="1"/>
    <col min="6" max="6" width="9.17" style="299" customWidth="1"/>
    <col min="7" max="7" width="5" style="299" customWidth="1"/>
    <col min="8" max="8" width="77.83" style="299" customWidth="1"/>
    <col min="9" max="10" width="20" style="299" customWidth="1"/>
    <col min="11" max="11" width="1.664063" style="299" customWidth="1"/>
  </cols>
  <sheetData>
    <row r="1" s="1" customFormat="1" ht="37.5" customHeight="1"/>
    <row r="2" s="1" customFormat="1" ht="7.5" customHeight="1">
      <c r="B2" s="300"/>
      <c r="C2" s="301"/>
      <c r="D2" s="301"/>
      <c r="E2" s="301"/>
      <c r="F2" s="301"/>
      <c r="G2" s="301"/>
      <c r="H2" s="301"/>
      <c r="I2" s="301"/>
      <c r="J2" s="301"/>
      <c r="K2" s="302"/>
    </row>
    <row r="3" s="17" customFormat="1" ht="45" customHeight="1">
      <c r="B3" s="303"/>
      <c r="C3" s="304" t="s">
        <v>594</v>
      </c>
      <c r="D3" s="304"/>
      <c r="E3" s="304"/>
      <c r="F3" s="304"/>
      <c r="G3" s="304"/>
      <c r="H3" s="304"/>
      <c r="I3" s="304"/>
      <c r="J3" s="304"/>
      <c r="K3" s="305"/>
    </row>
    <row r="4" s="1" customFormat="1" ht="25.5" customHeight="1">
      <c r="B4" s="306"/>
      <c r="C4" s="307" t="s">
        <v>595</v>
      </c>
      <c r="D4" s="307"/>
      <c r="E4" s="307"/>
      <c r="F4" s="307"/>
      <c r="G4" s="307"/>
      <c r="H4" s="307"/>
      <c r="I4" s="307"/>
      <c r="J4" s="307"/>
      <c r="K4" s="308"/>
    </row>
    <row r="5" s="1" customFormat="1" ht="5.25" customHeight="1">
      <c r="B5" s="306"/>
      <c r="C5" s="309"/>
      <c r="D5" s="309"/>
      <c r="E5" s="309"/>
      <c r="F5" s="309"/>
      <c r="G5" s="309"/>
      <c r="H5" s="309"/>
      <c r="I5" s="309"/>
      <c r="J5" s="309"/>
      <c r="K5" s="308"/>
    </row>
    <row r="6" s="1" customFormat="1" ht="15" customHeight="1">
      <c r="B6" s="306"/>
      <c r="C6" s="310" t="s">
        <v>596</v>
      </c>
      <c r="D6" s="310"/>
      <c r="E6" s="310"/>
      <c r="F6" s="310"/>
      <c r="G6" s="310"/>
      <c r="H6" s="310"/>
      <c r="I6" s="310"/>
      <c r="J6" s="310"/>
      <c r="K6" s="308"/>
    </row>
    <row r="7" s="1" customFormat="1" ht="15" customHeight="1">
      <c r="B7" s="311"/>
      <c r="C7" s="310" t="s">
        <v>597</v>
      </c>
      <c r="D7" s="310"/>
      <c r="E7" s="310"/>
      <c r="F7" s="310"/>
      <c r="G7" s="310"/>
      <c r="H7" s="310"/>
      <c r="I7" s="310"/>
      <c r="J7" s="310"/>
      <c r="K7" s="308"/>
    </row>
    <row r="8" s="1" customFormat="1" ht="12.75" customHeight="1">
      <c r="B8" s="311"/>
      <c r="C8" s="310"/>
      <c r="D8" s="310"/>
      <c r="E8" s="310"/>
      <c r="F8" s="310"/>
      <c r="G8" s="310"/>
      <c r="H8" s="310"/>
      <c r="I8" s="310"/>
      <c r="J8" s="310"/>
      <c r="K8" s="308"/>
    </row>
    <row r="9" s="1" customFormat="1" ht="15" customHeight="1">
      <c r="B9" s="311"/>
      <c r="C9" s="310" t="s">
        <v>598</v>
      </c>
      <c r="D9" s="310"/>
      <c r="E9" s="310"/>
      <c r="F9" s="310"/>
      <c r="G9" s="310"/>
      <c r="H9" s="310"/>
      <c r="I9" s="310"/>
      <c r="J9" s="310"/>
      <c r="K9" s="308"/>
    </row>
    <row r="10" s="1" customFormat="1" ht="15" customHeight="1">
      <c r="B10" s="311"/>
      <c r="C10" s="310"/>
      <c r="D10" s="310" t="s">
        <v>599</v>
      </c>
      <c r="E10" s="310"/>
      <c r="F10" s="310"/>
      <c r="G10" s="310"/>
      <c r="H10" s="310"/>
      <c r="I10" s="310"/>
      <c r="J10" s="310"/>
      <c r="K10" s="308"/>
    </row>
    <row r="11" s="1" customFormat="1" ht="15" customHeight="1">
      <c r="B11" s="311"/>
      <c r="C11" s="312"/>
      <c r="D11" s="310" t="s">
        <v>600</v>
      </c>
      <c r="E11" s="310"/>
      <c r="F11" s="310"/>
      <c r="G11" s="310"/>
      <c r="H11" s="310"/>
      <c r="I11" s="310"/>
      <c r="J11" s="310"/>
      <c r="K11" s="308"/>
    </row>
    <row r="12" s="1" customFormat="1" ht="15" customHeight="1">
      <c r="B12" s="311"/>
      <c r="C12" s="312"/>
      <c r="D12" s="310"/>
      <c r="E12" s="310"/>
      <c r="F12" s="310"/>
      <c r="G12" s="310"/>
      <c r="H12" s="310"/>
      <c r="I12" s="310"/>
      <c r="J12" s="310"/>
      <c r="K12" s="308"/>
    </row>
    <row r="13" s="1" customFormat="1" ht="15" customHeight="1">
      <c r="B13" s="311"/>
      <c r="C13" s="312"/>
      <c r="D13" s="313" t="s">
        <v>601</v>
      </c>
      <c r="E13" s="310"/>
      <c r="F13" s="310"/>
      <c r="G13" s="310"/>
      <c r="H13" s="310"/>
      <c r="I13" s="310"/>
      <c r="J13" s="310"/>
      <c r="K13" s="308"/>
    </row>
    <row r="14" s="1" customFormat="1" ht="12.75" customHeight="1">
      <c r="B14" s="311"/>
      <c r="C14" s="312"/>
      <c r="D14" s="312"/>
      <c r="E14" s="312"/>
      <c r="F14" s="312"/>
      <c r="G14" s="312"/>
      <c r="H14" s="312"/>
      <c r="I14" s="312"/>
      <c r="J14" s="312"/>
      <c r="K14" s="308"/>
    </row>
    <row r="15" s="1" customFormat="1" ht="15" customHeight="1">
      <c r="B15" s="311"/>
      <c r="C15" s="312"/>
      <c r="D15" s="310" t="s">
        <v>602</v>
      </c>
      <c r="E15" s="310"/>
      <c r="F15" s="310"/>
      <c r="G15" s="310"/>
      <c r="H15" s="310"/>
      <c r="I15" s="310"/>
      <c r="J15" s="310"/>
      <c r="K15" s="308"/>
    </row>
    <row r="16" s="1" customFormat="1" ht="15" customHeight="1">
      <c r="B16" s="311"/>
      <c r="C16" s="312"/>
      <c r="D16" s="310" t="s">
        <v>603</v>
      </c>
      <c r="E16" s="310"/>
      <c r="F16" s="310"/>
      <c r="G16" s="310"/>
      <c r="H16" s="310"/>
      <c r="I16" s="310"/>
      <c r="J16" s="310"/>
      <c r="K16" s="308"/>
    </row>
    <row r="17" s="1" customFormat="1" ht="15" customHeight="1">
      <c r="B17" s="311"/>
      <c r="C17" s="312"/>
      <c r="D17" s="310" t="s">
        <v>604</v>
      </c>
      <c r="E17" s="310"/>
      <c r="F17" s="310"/>
      <c r="G17" s="310"/>
      <c r="H17" s="310"/>
      <c r="I17" s="310"/>
      <c r="J17" s="310"/>
      <c r="K17" s="308"/>
    </row>
    <row r="18" s="1" customFormat="1" ht="15" customHeight="1">
      <c r="B18" s="311"/>
      <c r="C18" s="312"/>
      <c r="D18" s="312"/>
      <c r="E18" s="314" t="s">
        <v>87</v>
      </c>
      <c r="F18" s="310" t="s">
        <v>605</v>
      </c>
      <c r="G18" s="310"/>
      <c r="H18" s="310"/>
      <c r="I18" s="310"/>
      <c r="J18" s="310"/>
      <c r="K18" s="308"/>
    </row>
    <row r="19" s="1" customFormat="1" ht="15" customHeight="1">
      <c r="B19" s="311"/>
      <c r="C19" s="312"/>
      <c r="D19" s="312"/>
      <c r="E19" s="314" t="s">
        <v>606</v>
      </c>
      <c r="F19" s="310" t="s">
        <v>607</v>
      </c>
      <c r="G19" s="310"/>
      <c r="H19" s="310"/>
      <c r="I19" s="310"/>
      <c r="J19" s="310"/>
      <c r="K19" s="308"/>
    </row>
    <row r="20" s="1" customFormat="1" ht="15" customHeight="1">
      <c r="B20" s="311"/>
      <c r="C20" s="312"/>
      <c r="D20" s="312"/>
      <c r="E20" s="314" t="s">
        <v>608</v>
      </c>
      <c r="F20" s="310" t="s">
        <v>609</v>
      </c>
      <c r="G20" s="310"/>
      <c r="H20" s="310"/>
      <c r="I20" s="310"/>
      <c r="J20" s="310"/>
      <c r="K20" s="308"/>
    </row>
    <row r="21" s="1" customFormat="1" ht="15" customHeight="1">
      <c r="B21" s="311"/>
      <c r="C21" s="312"/>
      <c r="D21" s="312"/>
      <c r="E21" s="314" t="s">
        <v>610</v>
      </c>
      <c r="F21" s="310" t="s">
        <v>611</v>
      </c>
      <c r="G21" s="310"/>
      <c r="H21" s="310"/>
      <c r="I21" s="310"/>
      <c r="J21" s="310"/>
      <c r="K21" s="308"/>
    </row>
    <row r="22" s="1" customFormat="1" ht="15" customHeight="1">
      <c r="B22" s="311"/>
      <c r="C22" s="312"/>
      <c r="D22" s="312"/>
      <c r="E22" s="314" t="s">
        <v>612</v>
      </c>
      <c r="F22" s="310" t="s">
        <v>613</v>
      </c>
      <c r="G22" s="310"/>
      <c r="H22" s="310"/>
      <c r="I22" s="310"/>
      <c r="J22" s="310"/>
      <c r="K22" s="308"/>
    </row>
    <row r="23" s="1" customFormat="1" ht="15" customHeight="1">
      <c r="B23" s="311"/>
      <c r="C23" s="312"/>
      <c r="D23" s="312"/>
      <c r="E23" s="314" t="s">
        <v>614</v>
      </c>
      <c r="F23" s="310" t="s">
        <v>615</v>
      </c>
      <c r="G23" s="310"/>
      <c r="H23" s="310"/>
      <c r="I23" s="310"/>
      <c r="J23" s="310"/>
      <c r="K23" s="308"/>
    </row>
    <row r="24" s="1" customFormat="1" ht="12.75" customHeight="1">
      <c r="B24" s="311"/>
      <c r="C24" s="312"/>
      <c r="D24" s="312"/>
      <c r="E24" s="312"/>
      <c r="F24" s="312"/>
      <c r="G24" s="312"/>
      <c r="H24" s="312"/>
      <c r="I24" s="312"/>
      <c r="J24" s="312"/>
      <c r="K24" s="308"/>
    </row>
    <row r="25" s="1" customFormat="1" ht="15" customHeight="1">
      <c r="B25" s="311"/>
      <c r="C25" s="310" t="s">
        <v>616</v>
      </c>
      <c r="D25" s="310"/>
      <c r="E25" s="310"/>
      <c r="F25" s="310"/>
      <c r="G25" s="310"/>
      <c r="H25" s="310"/>
      <c r="I25" s="310"/>
      <c r="J25" s="310"/>
      <c r="K25" s="308"/>
    </row>
    <row r="26" s="1" customFormat="1" ht="15" customHeight="1">
      <c r="B26" s="311"/>
      <c r="C26" s="310" t="s">
        <v>617</v>
      </c>
      <c r="D26" s="310"/>
      <c r="E26" s="310"/>
      <c r="F26" s="310"/>
      <c r="G26" s="310"/>
      <c r="H26" s="310"/>
      <c r="I26" s="310"/>
      <c r="J26" s="310"/>
      <c r="K26" s="308"/>
    </row>
    <row r="27" s="1" customFormat="1" ht="15" customHeight="1">
      <c r="B27" s="311"/>
      <c r="C27" s="310"/>
      <c r="D27" s="310" t="s">
        <v>618</v>
      </c>
      <c r="E27" s="310"/>
      <c r="F27" s="310"/>
      <c r="G27" s="310"/>
      <c r="H27" s="310"/>
      <c r="I27" s="310"/>
      <c r="J27" s="310"/>
      <c r="K27" s="308"/>
    </row>
    <row r="28" s="1" customFormat="1" ht="15" customHeight="1">
      <c r="B28" s="311"/>
      <c r="C28" s="312"/>
      <c r="D28" s="310" t="s">
        <v>619</v>
      </c>
      <c r="E28" s="310"/>
      <c r="F28" s="310"/>
      <c r="G28" s="310"/>
      <c r="H28" s="310"/>
      <c r="I28" s="310"/>
      <c r="J28" s="310"/>
      <c r="K28" s="308"/>
    </row>
    <row r="29" s="1" customFormat="1" ht="12.75" customHeight="1">
      <c r="B29" s="311"/>
      <c r="C29" s="312"/>
      <c r="D29" s="312"/>
      <c r="E29" s="312"/>
      <c r="F29" s="312"/>
      <c r="G29" s="312"/>
      <c r="H29" s="312"/>
      <c r="I29" s="312"/>
      <c r="J29" s="312"/>
      <c r="K29" s="308"/>
    </row>
    <row r="30" s="1" customFormat="1" ht="15" customHeight="1">
      <c r="B30" s="311"/>
      <c r="C30" s="312"/>
      <c r="D30" s="310" t="s">
        <v>620</v>
      </c>
      <c r="E30" s="310"/>
      <c r="F30" s="310"/>
      <c r="G30" s="310"/>
      <c r="H30" s="310"/>
      <c r="I30" s="310"/>
      <c r="J30" s="310"/>
      <c r="K30" s="308"/>
    </row>
    <row r="31" s="1" customFormat="1" ht="15" customHeight="1">
      <c r="B31" s="311"/>
      <c r="C31" s="312"/>
      <c r="D31" s="310" t="s">
        <v>621</v>
      </c>
      <c r="E31" s="310"/>
      <c r="F31" s="310"/>
      <c r="G31" s="310"/>
      <c r="H31" s="310"/>
      <c r="I31" s="310"/>
      <c r="J31" s="310"/>
      <c r="K31" s="308"/>
    </row>
    <row r="32" s="1" customFormat="1" ht="12.75" customHeight="1">
      <c r="B32" s="311"/>
      <c r="C32" s="312"/>
      <c r="D32" s="312"/>
      <c r="E32" s="312"/>
      <c r="F32" s="312"/>
      <c r="G32" s="312"/>
      <c r="H32" s="312"/>
      <c r="I32" s="312"/>
      <c r="J32" s="312"/>
      <c r="K32" s="308"/>
    </row>
    <row r="33" s="1" customFormat="1" ht="15" customHeight="1">
      <c r="B33" s="311"/>
      <c r="C33" s="312"/>
      <c r="D33" s="310" t="s">
        <v>622</v>
      </c>
      <c r="E33" s="310"/>
      <c r="F33" s="310"/>
      <c r="G33" s="310"/>
      <c r="H33" s="310"/>
      <c r="I33" s="310"/>
      <c r="J33" s="310"/>
      <c r="K33" s="308"/>
    </row>
    <row r="34" s="1" customFormat="1" ht="15" customHeight="1">
      <c r="B34" s="311"/>
      <c r="C34" s="312"/>
      <c r="D34" s="310" t="s">
        <v>623</v>
      </c>
      <c r="E34" s="310"/>
      <c r="F34" s="310"/>
      <c r="G34" s="310"/>
      <c r="H34" s="310"/>
      <c r="I34" s="310"/>
      <c r="J34" s="310"/>
      <c r="K34" s="308"/>
    </row>
    <row r="35" s="1" customFormat="1" ht="15" customHeight="1">
      <c r="B35" s="311"/>
      <c r="C35" s="312"/>
      <c r="D35" s="310" t="s">
        <v>624</v>
      </c>
      <c r="E35" s="310"/>
      <c r="F35" s="310"/>
      <c r="G35" s="310"/>
      <c r="H35" s="310"/>
      <c r="I35" s="310"/>
      <c r="J35" s="310"/>
      <c r="K35" s="308"/>
    </row>
    <row r="36" s="1" customFormat="1" ht="15" customHeight="1">
      <c r="B36" s="311"/>
      <c r="C36" s="312"/>
      <c r="D36" s="310"/>
      <c r="E36" s="313" t="s">
        <v>134</v>
      </c>
      <c r="F36" s="310"/>
      <c r="G36" s="310" t="s">
        <v>625</v>
      </c>
      <c r="H36" s="310"/>
      <c r="I36" s="310"/>
      <c r="J36" s="310"/>
      <c r="K36" s="308"/>
    </row>
    <row r="37" s="1" customFormat="1" ht="30.75" customHeight="1">
      <c r="B37" s="311"/>
      <c r="C37" s="312"/>
      <c r="D37" s="310"/>
      <c r="E37" s="313" t="s">
        <v>626</v>
      </c>
      <c r="F37" s="310"/>
      <c r="G37" s="310" t="s">
        <v>627</v>
      </c>
      <c r="H37" s="310"/>
      <c r="I37" s="310"/>
      <c r="J37" s="310"/>
      <c r="K37" s="308"/>
    </row>
    <row r="38" s="1" customFormat="1" ht="15" customHeight="1">
      <c r="B38" s="311"/>
      <c r="C38" s="312"/>
      <c r="D38" s="310"/>
      <c r="E38" s="313" t="s">
        <v>61</v>
      </c>
      <c r="F38" s="310"/>
      <c r="G38" s="310" t="s">
        <v>628</v>
      </c>
      <c r="H38" s="310"/>
      <c r="I38" s="310"/>
      <c r="J38" s="310"/>
      <c r="K38" s="308"/>
    </row>
    <row r="39" s="1" customFormat="1" ht="15" customHeight="1">
      <c r="B39" s="311"/>
      <c r="C39" s="312"/>
      <c r="D39" s="310"/>
      <c r="E39" s="313" t="s">
        <v>62</v>
      </c>
      <c r="F39" s="310"/>
      <c r="G39" s="310" t="s">
        <v>629</v>
      </c>
      <c r="H39" s="310"/>
      <c r="I39" s="310"/>
      <c r="J39" s="310"/>
      <c r="K39" s="308"/>
    </row>
    <row r="40" s="1" customFormat="1" ht="15" customHeight="1">
      <c r="B40" s="311"/>
      <c r="C40" s="312"/>
      <c r="D40" s="310"/>
      <c r="E40" s="313" t="s">
        <v>135</v>
      </c>
      <c r="F40" s="310"/>
      <c r="G40" s="310" t="s">
        <v>630</v>
      </c>
      <c r="H40" s="310"/>
      <c r="I40" s="310"/>
      <c r="J40" s="310"/>
      <c r="K40" s="308"/>
    </row>
    <row r="41" s="1" customFormat="1" ht="15" customHeight="1">
      <c r="B41" s="311"/>
      <c r="C41" s="312"/>
      <c r="D41" s="310"/>
      <c r="E41" s="313" t="s">
        <v>136</v>
      </c>
      <c r="F41" s="310"/>
      <c r="G41" s="310" t="s">
        <v>631</v>
      </c>
      <c r="H41" s="310"/>
      <c r="I41" s="310"/>
      <c r="J41" s="310"/>
      <c r="K41" s="308"/>
    </row>
    <row r="42" s="1" customFormat="1" ht="15" customHeight="1">
      <c r="B42" s="311"/>
      <c r="C42" s="312"/>
      <c r="D42" s="310"/>
      <c r="E42" s="313" t="s">
        <v>632</v>
      </c>
      <c r="F42" s="310"/>
      <c r="G42" s="310" t="s">
        <v>633</v>
      </c>
      <c r="H42" s="310"/>
      <c r="I42" s="310"/>
      <c r="J42" s="310"/>
      <c r="K42" s="308"/>
    </row>
    <row r="43" s="1" customFormat="1" ht="15" customHeight="1">
      <c r="B43" s="311"/>
      <c r="C43" s="312"/>
      <c r="D43" s="310"/>
      <c r="E43" s="313"/>
      <c r="F43" s="310"/>
      <c r="G43" s="310" t="s">
        <v>634</v>
      </c>
      <c r="H43" s="310"/>
      <c r="I43" s="310"/>
      <c r="J43" s="310"/>
      <c r="K43" s="308"/>
    </row>
    <row r="44" s="1" customFormat="1" ht="15" customHeight="1">
      <c r="B44" s="311"/>
      <c r="C44" s="312"/>
      <c r="D44" s="310"/>
      <c r="E44" s="313" t="s">
        <v>635</v>
      </c>
      <c r="F44" s="310"/>
      <c r="G44" s="310" t="s">
        <v>636</v>
      </c>
      <c r="H44" s="310"/>
      <c r="I44" s="310"/>
      <c r="J44" s="310"/>
      <c r="K44" s="308"/>
    </row>
    <row r="45" s="1" customFormat="1" ht="15" customHeight="1">
      <c r="B45" s="311"/>
      <c r="C45" s="312"/>
      <c r="D45" s="310"/>
      <c r="E45" s="313" t="s">
        <v>138</v>
      </c>
      <c r="F45" s="310"/>
      <c r="G45" s="310" t="s">
        <v>637</v>
      </c>
      <c r="H45" s="310"/>
      <c r="I45" s="310"/>
      <c r="J45" s="310"/>
      <c r="K45" s="308"/>
    </row>
    <row r="46" s="1" customFormat="1" ht="12.75" customHeight="1">
      <c r="B46" s="311"/>
      <c r="C46" s="312"/>
      <c r="D46" s="310"/>
      <c r="E46" s="310"/>
      <c r="F46" s="310"/>
      <c r="G46" s="310"/>
      <c r="H46" s="310"/>
      <c r="I46" s="310"/>
      <c r="J46" s="310"/>
      <c r="K46" s="308"/>
    </row>
    <row r="47" s="1" customFormat="1" ht="15" customHeight="1">
      <c r="B47" s="311"/>
      <c r="C47" s="312"/>
      <c r="D47" s="310" t="s">
        <v>638</v>
      </c>
      <c r="E47" s="310"/>
      <c r="F47" s="310"/>
      <c r="G47" s="310"/>
      <c r="H47" s="310"/>
      <c r="I47" s="310"/>
      <c r="J47" s="310"/>
      <c r="K47" s="308"/>
    </row>
    <row r="48" s="1" customFormat="1" ht="15" customHeight="1">
      <c r="B48" s="311"/>
      <c r="C48" s="312"/>
      <c r="D48" s="312"/>
      <c r="E48" s="310" t="s">
        <v>639</v>
      </c>
      <c r="F48" s="310"/>
      <c r="G48" s="310"/>
      <c r="H48" s="310"/>
      <c r="I48" s="310"/>
      <c r="J48" s="310"/>
      <c r="K48" s="308"/>
    </row>
    <row r="49" s="1" customFormat="1" ht="15" customHeight="1">
      <c r="B49" s="311"/>
      <c r="C49" s="312"/>
      <c r="D49" s="312"/>
      <c r="E49" s="310" t="s">
        <v>640</v>
      </c>
      <c r="F49" s="310"/>
      <c r="G49" s="310"/>
      <c r="H49" s="310"/>
      <c r="I49" s="310"/>
      <c r="J49" s="310"/>
      <c r="K49" s="308"/>
    </row>
    <row r="50" s="1" customFormat="1" ht="15" customHeight="1">
      <c r="B50" s="311"/>
      <c r="C50" s="312"/>
      <c r="D50" s="312"/>
      <c r="E50" s="310" t="s">
        <v>641</v>
      </c>
      <c r="F50" s="310"/>
      <c r="G50" s="310"/>
      <c r="H50" s="310"/>
      <c r="I50" s="310"/>
      <c r="J50" s="310"/>
      <c r="K50" s="308"/>
    </row>
    <row r="51" s="1" customFormat="1" ht="15" customHeight="1">
      <c r="B51" s="311"/>
      <c r="C51" s="312"/>
      <c r="D51" s="310" t="s">
        <v>642</v>
      </c>
      <c r="E51" s="310"/>
      <c r="F51" s="310"/>
      <c r="G51" s="310"/>
      <c r="H51" s="310"/>
      <c r="I51" s="310"/>
      <c r="J51" s="310"/>
      <c r="K51" s="308"/>
    </row>
    <row r="52" s="1" customFormat="1" ht="25.5" customHeight="1">
      <c r="B52" s="306"/>
      <c r="C52" s="307" t="s">
        <v>643</v>
      </c>
      <c r="D52" s="307"/>
      <c r="E52" s="307"/>
      <c r="F52" s="307"/>
      <c r="G52" s="307"/>
      <c r="H52" s="307"/>
      <c r="I52" s="307"/>
      <c r="J52" s="307"/>
      <c r="K52" s="308"/>
    </row>
    <row r="53" s="1" customFormat="1" ht="5.25" customHeight="1">
      <c r="B53" s="306"/>
      <c r="C53" s="309"/>
      <c r="D53" s="309"/>
      <c r="E53" s="309"/>
      <c r="F53" s="309"/>
      <c r="G53" s="309"/>
      <c r="H53" s="309"/>
      <c r="I53" s="309"/>
      <c r="J53" s="309"/>
      <c r="K53" s="308"/>
    </row>
    <row r="54" s="1" customFormat="1" ht="15" customHeight="1">
      <c r="B54" s="306"/>
      <c r="C54" s="310" t="s">
        <v>644</v>
      </c>
      <c r="D54" s="310"/>
      <c r="E54" s="310"/>
      <c r="F54" s="310"/>
      <c r="G54" s="310"/>
      <c r="H54" s="310"/>
      <c r="I54" s="310"/>
      <c r="J54" s="310"/>
      <c r="K54" s="308"/>
    </row>
    <row r="55" s="1" customFormat="1" ht="15" customHeight="1">
      <c r="B55" s="306"/>
      <c r="C55" s="310" t="s">
        <v>645</v>
      </c>
      <c r="D55" s="310"/>
      <c r="E55" s="310"/>
      <c r="F55" s="310"/>
      <c r="G55" s="310"/>
      <c r="H55" s="310"/>
      <c r="I55" s="310"/>
      <c r="J55" s="310"/>
      <c r="K55" s="308"/>
    </row>
    <row r="56" s="1" customFormat="1" ht="12.75" customHeight="1">
      <c r="B56" s="306"/>
      <c r="C56" s="310"/>
      <c r="D56" s="310"/>
      <c r="E56" s="310"/>
      <c r="F56" s="310"/>
      <c r="G56" s="310"/>
      <c r="H56" s="310"/>
      <c r="I56" s="310"/>
      <c r="J56" s="310"/>
      <c r="K56" s="308"/>
    </row>
    <row r="57" s="1" customFormat="1" ht="15" customHeight="1">
      <c r="B57" s="306"/>
      <c r="C57" s="310" t="s">
        <v>646</v>
      </c>
      <c r="D57" s="310"/>
      <c r="E57" s="310"/>
      <c r="F57" s="310"/>
      <c r="G57" s="310"/>
      <c r="H57" s="310"/>
      <c r="I57" s="310"/>
      <c r="J57" s="310"/>
      <c r="K57" s="308"/>
    </row>
    <row r="58" s="1" customFormat="1" ht="15" customHeight="1">
      <c r="B58" s="306"/>
      <c r="C58" s="312"/>
      <c r="D58" s="310" t="s">
        <v>647</v>
      </c>
      <c r="E58" s="310"/>
      <c r="F58" s="310"/>
      <c r="G58" s="310"/>
      <c r="H58" s="310"/>
      <c r="I58" s="310"/>
      <c r="J58" s="310"/>
      <c r="K58" s="308"/>
    </row>
    <row r="59" s="1" customFormat="1" ht="15" customHeight="1">
      <c r="B59" s="306"/>
      <c r="C59" s="312"/>
      <c r="D59" s="310" t="s">
        <v>648</v>
      </c>
      <c r="E59" s="310"/>
      <c r="F59" s="310"/>
      <c r="G59" s="310"/>
      <c r="H59" s="310"/>
      <c r="I59" s="310"/>
      <c r="J59" s="310"/>
      <c r="K59" s="308"/>
    </row>
    <row r="60" s="1" customFormat="1" ht="15" customHeight="1">
      <c r="B60" s="306"/>
      <c r="C60" s="312"/>
      <c r="D60" s="310" t="s">
        <v>649</v>
      </c>
      <c r="E60" s="310"/>
      <c r="F60" s="310"/>
      <c r="G60" s="310"/>
      <c r="H60" s="310"/>
      <c r="I60" s="310"/>
      <c r="J60" s="310"/>
      <c r="K60" s="308"/>
    </row>
    <row r="61" s="1" customFormat="1" ht="15" customHeight="1">
      <c r="B61" s="306"/>
      <c r="C61" s="312"/>
      <c r="D61" s="310" t="s">
        <v>650</v>
      </c>
      <c r="E61" s="310"/>
      <c r="F61" s="310"/>
      <c r="G61" s="310"/>
      <c r="H61" s="310"/>
      <c r="I61" s="310"/>
      <c r="J61" s="310"/>
      <c r="K61" s="308"/>
    </row>
    <row r="62" s="1" customFormat="1" ht="15" customHeight="1">
      <c r="B62" s="306"/>
      <c r="C62" s="312"/>
      <c r="D62" s="315" t="s">
        <v>651</v>
      </c>
      <c r="E62" s="315"/>
      <c r="F62" s="315"/>
      <c r="G62" s="315"/>
      <c r="H62" s="315"/>
      <c r="I62" s="315"/>
      <c r="J62" s="315"/>
      <c r="K62" s="308"/>
    </row>
    <row r="63" s="1" customFormat="1" ht="15" customHeight="1">
      <c r="B63" s="306"/>
      <c r="C63" s="312"/>
      <c r="D63" s="310" t="s">
        <v>652</v>
      </c>
      <c r="E63" s="310"/>
      <c r="F63" s="310"/>
      <c r="G63" s="310"/>
      <c r="H63" s="310"/>
      <c r="I63" s="310"/>
      <c r="J63" s="310"/>
      <c r="K63" s="308"/>
    </row>
    <row r="64" s="1" customFormat="1" ht="12.75" customHeight="1">
      <c r="B64" s="306"/>
      <c r="C64" s="312"/>
      <c r="D64" s="312"/>
      <c r="E64" s="316"/>
      <c r="F64" s="312"/>
      <c r="G64" s="312"/>
      <c r="H64" s="312"/>
      <c r="I64" s="312"/>
      <c r="J64" s="312"/>
      <c r="K64" s="308"/>
    </row>
    <row r="65" s="1" customFormat="1" ht="15" customHeight="1">
      <c r="B65" s="306"/>
      <c r="C65" s="312"/>
      <c r="D65" s="310" t="s">
        <v>653</v>
      </c>
      <c r="E65" s="310"/>
      <c r="F65" s="310"/>
      <c r="G65" s="310"/>
      <c r="H65" s="310"/>
      <c r="I65" s="310"/>
      <c r="J65" s="310"/>
      <c r="K65" s="308"/>
    </row>
    <row r="66" s="1" customFormat="1" ht="15" customHeight="1">
      <c r="B66" s="306"/>
      <c r="C66" s="312"/>
      <c r="D66" s="315" t="s">
        <v>654</v>
      </c>
      <c r="E66" s="315"/>
      <c r="F66" s="315"/>
      <c r="G66" s="315"/>
      <c r="H66" s="315"/>
      <c r="I66" s="315"/>
      <c r="J66" s="315"/>
      <c r="K66" s="308"/>
    </row>
    <row r="67" s="1" customFormat="1" ht="15" customHeight="1">
      <c r="B67" s="306"/>
      <c r="C67" s="312"/>
      <c r="D67" s="310" t="s">
        <v>655</v>
      </c>
      <c r="E67" s="310"/>
      <c r="F67" s="310"/>
      <c r="G67" s="310"/>
      <c r="H67" s="310"/>
      <c r="I67" s="310"/>
      <c r="J67" s="310"/>
      <c r="K67" s="308"/>
    </row>
    <row r="68" s="1" customFormat="1" ht="15" customHeight="1">
      <c r="B68" s="306"/>
      <c r="C68" s="312"/>
      <c r="D68" s="310" t="s">
        <v>656</v>
      </c>
      <c r="E68" s="310"/>
      <c r="F68" s="310"/>
      <c r="G68" s="310"/>
      <c r="H68" s="310"/>
      <c r="I68" s="310"/>
      <c r="J68" s="310"/>
      <c r="K68" s="308"/>
    </row>
    <row r="69" s="1" customFormat="1" ht="15" customHeight="1">
      <c r="B69" s="306"/>
      <c r="C69" s="312"/>
      <c r="D69" s="310" t="s">
        <v>657</v>
      </c>
      <c r="E69" s="310"/>
      <c r="F69" s="310"/>
      <c r="G69" s="310"/>
      <c r="H69" s="310"/>
      <c r="I69" s="310"/>
      <c r="J69" s="310"/>
      <c r="K69" s="308"/>
    </row>
    <row r="70" s="1" customFormat="1" ht="15" customHeight="1">
      <c r="B70" s="306"/>
      <c r="C70" s="312"/>
      <c r="D70" s="310" t="s">
        <v>658</v>
      </c>
      <c r="E70" s="310"/>
      <c r="F70" s="310"/>
      <c r="G70" s="310"/>
      <c r="H70" s="310"/>
      <c r="I70" s="310"/>
      <c r="J70" s="310"/>
      <c r="K70" s="308"/>
    </row>
    <row r="71" s="1" customFormat="1" ht="12.75" customHeight="1">
      <c r="B71" s="317"/>
      <c r="C71" s="318"/>
      <c r="D71" s="318"/>
      <c r="E71" s="318"/>
      <c r="F71" s="318"/>
      <c r="G71" s="318"/>
      <c r="H71" s="318"/>
      <c r="I71" s="318"/>
      <c r="J71" s="318"/>
      <c r="K71" s="319"/>
    </row>
    <row r="72" s="1" customFormat="1" ht="18.75" customHeight="1">
      <c r="B72" s="320"/>
      <c r="C72" s="320"/>
      <c r="D72" s="320"/>
      <c r="E72" s="320"/>
      <c r="F72" s="320"/>
      <c r="G72" s="320"/>
      <c r="H72" s="320"/>
      <c r="I72" s="320"/>
      <c r="J72" s="320"/>
      <c r="K72" s="321"/>
    </row>
    <row r="73" s="1" customFormat="1" ht="18.75" customHeight="1">
      <c r="B73" s="321"/>
      <c r="C73" s="321"/>
      <c r="D73" s="321"/>
      <c r="E73" s="321"/>
      <c r="F73" s="321"/>
      <c r="G73" s="321"/>
      <c r="H73" s="321"/>
      <c r="I73" s="321"/>
      <c r="J73" s="321"/>
      <c r="K73" s="321"/>
    </row>
    <row r="74" s="1" customFormat="1" ht="7.5" customHeight="1">
      <c r="B74" s="322"/>
      <c r="C74" s="323"/>
      <c r="D74" s="323"/>
      <c r="E74" s="323"/>
      <c r="F74" s="323"/>
      <c r="G74" s="323"/>
      <c r="H74" s="323"/>
      <c r="I74" s="323"/>
      <c r="J74" s="323"/>
      <c r="K74" s="324"/>
    </row>
    <row r="75" s="1" customFormat="1" ht="45" customHeight="1">
      <c r="B75" s="325"/>
      <c r="C75" s="326" t="s">
        <v>659</v>
      </c>
      <c r="D75" s="326"/>
      <c r="E75" s="326"/>
      <c r="F75" s="326"/>
      <c r="G75" s="326"/>
      <c r="H75" s="326"/>
      <c r="I75" s="326"/>
      <c r="J75" s="326"/>
      <c r="K75" s="327"/>
    </row>
    <row r="76" s="1" customFormat="1" ht="17.25" customHeight="1">
      <c r="B76" s="325"/>
      <c r="C76" s="328" t="s">
        <v>660</v>
      </c>
      <c r="D76" s="328"/>
      <c r="E76" s="328"/>
      <c r="F76" s="328" t="s">
        <v>661</v>
      </c>
      <c r="G76" s="329"/>
      <c r="H76" s="328" t="s">
        <v>62</v>
      </c>
      <c r="I76" s="328" t="s">
        <v>65</v>
      </c>
      <c r="J76" s="328" t="s">
        <v>662</v>
      </c>
      <c r="K76" s="327"/>
    </row>
    <row r="77" s="1" customFormat="1" ht="17.25" customHeight="1">
      <c r="B77" s="325"/>
      <c r="C77" s="330" t="s">
        <v>663</v>
      </c>
      <c r="D77" s="330"/>
      <c r="E77" s="330"/>
      <c r="F77" s="331" t="s">
        <v>664</v>
      </c>
      <c r="G77" s="332"/>
      <c r="H77" s="330"/>
      <c r="I77" s="330"/>
      <c r="J77" s="330" t="s">
        <v>665</v>
      </c>
      <c r="K77" s="327"/>
    </row>
    <row r="78" s="1" customFormat="1" ht="5.25" customHeight="1">
      <c r="B78" s="325"/>
      <c r="C78" s="333"/>
      <c r="D78" s="333"/>
      <c r="E78" s="333"/>
      <c r="F78" s="333"/>
      <c r="G78" s="334"/>
      <c r="H78" s="333"/>
      <c r="I78" s="333"/>
      <c r="J78" s="333"/>
      <c r="K78" s="327"/>
    </row>
    <row r="79" s="1" customFormat="1" ht="15" customHeight="1">
      <c r="B79" s="325"/>
      <c r="C79" s="313" t="s">
        <v>61</v>
      </c>
      <c r="D79" s="333"/>
      <c r="E79" s="333"/>
      <c r="F79" s="335" t="s">
        <v>666</v>
      </c>
      <c r="G79" s="334"/>
      <c r="H79" s="313" t="s">
        <v>667</v>
      </c>
      <c r="I79" s="313" t="s">
        <v>668</v>
      </c>
      <c r="J79" s="313">
        <v>20</v>
      </c>
      <c r="K79" s="327"/>
    </row>
    <row r="80" s="1" customFormat="1" ht="15" customHeight="1">
      <c r="B80" s="325"/>
      <c r="C80" s="313" t="s">
        <v>669</v>
      </c>
      <c r="D80" s="313"/>
      <c r="E80" s="313"/>
      <c r="F80" s="335" t="s">
        <v>666</v>
      </c>
      <c r="G80" s="334"/>
      <c r="H80" s="313" t="s">
        <v>670</v>
      </c>
      <c r="I80" s="313" t="s">
        <v>668</v>
      </c>
      <c r="J80" s="313">
        <v>120</v>
      </c>
      <c r="K80" s="327"/>
    </row>
    <row r="81" s="1" customFormat="1" ht="15" customHeight="1">
      <c r="B81" s="336"/>
      <c r="C81" s="313" t="s">
        <v>671</v>
      </c>
      <c r="D81" s="313"/>
      <c r="E81" s="313"/>
      <c r="F81" s="335" t="s">
        <v>672</v>
      </c>
      <c r="G81" s="334"/>
      <c r="H81" s="313" t="s">
        <v>673</v>
      </c>
      <c r="I81" s="313" t="s">
        <v>668</v>
      </c>
      <c r="J81" s="313">
        <v>50</v>
      </c>
      <c r="K81" s="327"/>
    </row>
    <row r="82" s="1" customFormat="1" ht="15" customHeight="1">
      <c r="B82" s="336"/>
      <c r="C82" s="313" t="s">
        <v>674</v>
      </c>
      <c r="D82" s="313"/>
      <c r="E82" s="313"/>
      <c r="F82" s="335" t="s">
        <v>666</v>
      </c>
      <c r="G82" s="334"/>
      <c r="H82" s="313" t="s">
        <v>675</v>
      </c>
      <c r="I82" s="313" t="s">
        <v>676</v>
      </c>
      <c r="J82" s="313"/>
      <c r="K82" s="327"/>
    </row>
    <row r="83" s="1" customFormat="1" ht="15" customHeight="1">
      <c r="B83" s="336"/>
      <c r="C83" s="337" t="s">
        <v>677</v>
      </c>
      <c r="D83" s="337"/>
      <c r="E83" s="337"/>
      <c r="F83" s="338" t="s">
        <v>672</v>
      </c>
      <c r="G83" s="337"/>
      <c r="H83" s="337" t="s">
        <v>678</v>
      </c>
      <c r="I83" s="337" t="s">
        <v>668</v>
      </c>
      <c r="J83" s="337">
        <v>15</v>
      </c>
      <c r="K83" s="327"/>
    </row>
    <row r="84" s="1" customFormat="1" ht="15" customHeight="1">
      <c r="B84" s="336"/>
      <c r="C84" s="337" t="s">
        <v>679</v>
      </c>
      <c r="D84" s="337"/>
      <c r="E84" s="337"/>
      <c r="F84" s="338" t="s">
        <v>672</v>
      </c>
      <c r="G84" s="337"/>
      <c r="H84" s="337" t="s">
        <v>680</v>
      </c>
      <c r="I84" s="337" t="s">
        <v>668</v>
      </c>
      <c r="J84" s="337">
        <v>15</v>
      </c>
      <c r="K84" s="327"/>
    </row>
    <row r="85" s="1" customFormat="1" ht="15" customHeight="1">
      <c r="B85" s="336"/>
      <c r="C85" s="337" t="s">
        <v>681</v>
      </c>
      <c r="D85" s="337"/>
      <c r="E85" s="337"/>
      <c r="F85" s="338" t="s">
        <v>672</v>
      </c>
      <c r="G85" s="337"/>
      <c r="H85" s="337" t="s">
        <v>682</v>
      </c>
      <c r="I85" s="337" t="s">
        <v>668</v>
      </c>
      <c r="J85" s="337">
        <v>20</v>
      </c>
      <c r="K85" s="327"/>
    </row>
    <row r="86" s="1" customFormat="1" ht="15" customHeight="1">
      <c r="B86" s="336"/>
      <c r="C86" s="337" t="s">
        <v>683</v>
      </c>
      <c r="D86" s="337"/>
      <c r="E86" s="337"/>
      <c r="F86" s="338" t="s">
        <v>672</v>
      </c>
      <c r="G86" s="337"/>
      <c r="H86" s="337" t="s">
        <v>684</v>
      </c>
      <c r="I86" s="337" t="s">
        <v>668</v>
      </c>
      <c r="J86" s="337">
        <v>20</v>
      </c>
      <c r="K86" s="327"/>
    </row>
    <row r="87" s="1" customFormat="1" ht="15" customHeight="1">
      <c r="B87" s="336"/>
      <c r="C87" s="313" t="s">
        <v>685</v>
      </c>
      <c r="D87" s="313"/>
      <c r="E87" s="313"/>
      <c r="F87" s="335" t="s">
        <v>672</v>
      </c>
      <c r="G87" s="334"/>
      <c r="H87" s="313" t="s">
        <v>686</v>
      </c>
      <c r="I87" s="313" t="s">
        <v>668</v>
      </c>
      <c r="J87" s="313">
        <v>50</v>
      </c>
      <c r="K87" s="327"/>
    </row>
    <row r="88" s="1" customFormat="1" ht="15" customHeight="1">
      <c r="B88" s="336"/>
      <c r="C88" s="313" t="s">
        <v>687</v>
      </c>
      <c r="D88" s="313"/>
      <c r="E88" s="313"/>
      <c r="F88" s="335" t="s">
        <v>672</v>
      </c>
      <c r="G88" s="334"/>
      <c r="H88" s="313" t="s">
        <v>688</v>
      </c>
      <c r="I88" s="313" t="s">
        <v>668</v>
      </c>
      <c r="J88" s="313">
        <v>20</v>
      </c>
      <c r="K88" s="327"/>
    </row>
    <row r="89" s="1" customFormat="1" ht="15" customHeight="1">
      <c r="B89" s="336"/>
      <c r="C89" s="313" t="s">
        <v>689</v>
      </c>
      <c r="D89" s="313"/>
      <c r="E89" s="313"/>
      <c r="F89" s="335" t="s">
        <v>672</v>
      </c>
      <c r="G89" s="334"/>
      <c r="H89" s="313" t="s">
        <v>690</v>
      </c>
      <c r="I89" s="313" t="s">
        <v>668</v>
      </c>
      <c r="J89" s="313">
        <v>20</v>
      </c>
      <c r="K89" s="327"/>
    </row>
    <row r="90" s="1" customFormat="1" ht="15" customHeight="1">
      <c r="B90" s="336"/>
      <c r="C90" s="313" t="s">
        <v>691</v>
      </c>
      <c r="D90" s="313"/>
      <c r="E90" s="313"/>
      <c r="F90" s="335" t="s">
        <v>672</v>
      </c>
      <c r="G90" s="334"/>
      <c r="H90" s="313" t="s">
        <v>692</v>
      </c>
      <c r="I90" s="313" t="s">
        <v>668</v>
      </c>
      <c r="J90" s="313">
        <v>50</v>
      </c>
      <c r="K90" s="327"/>
    </row>
    <row r="91" s="1" customFormat="1" ht="15" customHeight="1">
      <c r="B91" s="336"/>
      <c r="C91" s="313" t="s">
        <v>693</v>
      </c>
      <c r="D91" s="313"/>
      <c r="E91" s="313"/>
      <c r="F91" s="335" t="s">
        <v>672</v>
      </c>
      <c r="G91" s="334"/>
      <c r="H91" s="313" t="s">
        <v>693</v>
      </c>
      <c r="I91" s="313" t="s">
        <v>668</v>
      </c>
      <c r="J91" s="313">
        <v>50</v>
      </c>
      <c r="K91" s="327"/>
    </row>
    <row r="92" s="1" customFormat="1" ht="15" customHeight="1">
      <c r="B92" s="336"/>
      <c r="C92" s="313" t="s">
        <v>694</v>
      </c>
      <c r="D92" s="313"/>
      <c r="E92" s="313"/>
      <c r="F92" s="335" t="s">
        <v>672</v>
      </c>
      <c r="G92" s="334"/>
      <c r="H92" s="313" t="s">
        <v>695</v>
      </c>
      <c r="I92" s="313" t="s">
        <v>668</v>
      </c>
      <c r="J92" s="313">
        <v>255</v>
      </c>
      <c r="K92" s="327"/>
    </row>
    <row r="93" s="1" customFormat="1" ht="15" customHeight="1">
      <c r="B93" s="336"/>
      <c r="C93" s="313" t="s">
        <v>696</v>
      </c>
      <c r="D93" s="313"/>
      <c r="E93" s="313"/>
      <c r="F93" s="335" t="s">
        <v>666</v>
      </c>
      <c r="G93" s="334"/>
      <c r="H93" s="313" t="s">
        <v>697</v>
      </c>
      <c r="I93" s="313" t="s">
        <v>698</v>
      </c>
      <c r="J93" s="313"/>
      <c r="K93" s="327"/>
    </row>
    <row r="94" s="1" customFormat="1" ht="15" customHeight="1">
      <c r="B94" s="336"/>
      <c r="C94" s="313" t="s">
        <v>699</v>
      </c>
      <c r="D94" s="313"/>
      <c r="E94" s="313"/>
      <c r="F94" s="335" t="s">
        <v>666</v>
      </c>
      <c r="G94" s="334"/>
      <c r="H94" s="313" t="s">
        <v>700</v>
      </c>
      <c r="I94" s="313" t="s">
        <v>701</v>
      </c>
      <c r="J94" s="313"/>
      <c r="K94" s="327"/>
    </row>
    <row r="95" s="1" customFormat="1" ht="15" customHeight="1">
      <c r="B95" s="336"/>
      <c r="C95" s="313" t="s">
        <v>702</v>
      </c>
      <c r="D95" s="313"/>
      <c r="E95" s="313"/>
      <c r="F95" s="335" t="s">
        <v>666</v>
      </c>
      <c r="G95" s="334"/>
      <c r="H95" s="313" t="s">
        <v>702</v>
      </c>
      <c r="I95" s="313" t="s">
        <v>701</v>
      </c>
      <c r="J95" s="313"/>
      <c r="K95" s="327"/>
    </row>
    <row r="96" s="1" customFormat="1" ht="15" customHeight="1">
      <c r="B96" s="336"/>
      <c r="C96" s="313" t="s">
        <v>46</v>
      </c>
      <c r="D96" s="313"/>
      <c r="E96" s="313"/>
      <c r="F96" s="335" t="s">
        <v>666</v>
      </c>
      <c r="G96" s="334"/>
      <c r="H96" s="313" t="s">
        <v>703</v>
      </c>
      <c r="I96" s="313" t="s">
        <v>701</v>
      </c>
      <c r="J96" s="313"/>
      <c r="K96" s="327"/>
    </row>
    <row r="97" s="1" customFormat="1" ht="15" customHeight="1">
      <c r="B97" s="336"/>
      <c r="C97" s="313" t="s">
        <v>56</v>
      </c>
      <c r="D97" s="313"/>
      <c r="E97" s="313"/>
      <c r="F97" s="335" t="s">
        <v>666</v>
      </c>
      <c r="G97" s="334"/>
      <c r="H97" s="313" t="s">
        <v>704</v>
      </c>
      <c r="I97" s="313" t="s">
        <v>701</v>
      </c>
      <c r="J97" s="313"/>
      <c r="K97" s="327"/>
    </row>
    <row r="98" s="1" customFormat="1" ht="15" customHeight="1">
      <c r="B98" s="339"/>
      <c r="C98" s="340"/>
      <c r="D98" s="340"/>
      <c r="E98" s="340"/>
      <c r="F98" s="340"/>
      <c r="G98" s="340"/>
      <c r="H98" s="340"/>
      <c r="I98" s="340"/>
      <c r="J98" s="340"/>
      <c r="K98" s="341"/>
    </row>
    <row r="99" s="1" customFormat="1" ht="18.75" customHeight="1">
      <c r="B99" s="342"/>
      <c r="C99" s="343"/>
      <c r="D99" s="343"/>
      <c r="E99" s="343"/>
      <c r="F99" s="343"/>
      <c r="G99" s="343"/>
      <c r="H99" s="343"/>
      <c r="I99" s="343"/>
      <c r="J99" s="343"/>
      <c r="K99" s="342"/>
    </row>
    <row r="100" s="1" customFormat="1" ht="18.75" customHeight="1">
      <c r="B100" s="321"/>
      <c r="C100" s="321"/>
      <c r="D100" s="321"/>
      <c r="E100" s="321"/>
      <c r="F100" s="321"/>
      <c r="G100" s="321"/>
      <c r="H100" s="321"/>
      <c r="I100" s="321"/>
      <c r="J100" s="321"/>
      <c r="K100" s="321"/>
    </row>
    <row r="101" s="1" customFormat="1" ht="7.5" customHeight="1">
      <c r="B101" s="322"/>
      <c r="C101" s="323"/>
      <c r="D101" s="323"/>
      <c r="E101" s="323"/>
      <c r="F101" s="323"/>
      <c r="G101" s="323"/>
      <c r="H101" s="323"/>
      <c r="I101" s="323"/>
      <c r="J101" s="323"/>
      <c r="K101" s="324"/>
    </row>
    <row r="102" s="1" customFormat="1" ht="45" customHeight="1">
      <c r="B102" s="325"/>
      <c r="C102" s="326" t="s">
        <v>705</v>
      </c>
      <c r="D102" s="326"/>
      <c r="E102" s="326"/>
      <c r="F102" s="326"/>
      <c r="G102" s="326"/>
      <c r="H102" s="326"/>
      <c r="I102" s="326"/>
      <c r="J102" s="326"/>
      <c r="K102" s="327"/>
    </row>
    <row r="103" s="1" customFormat="1" ht="17.25" customHeight="1">
      <c r="B103" s="325"/>
      <c r="C103" s="328" t="s">
        <v>660</v>
      </c>
      <c r="D103" s="328"/>
      <c r="E103" s="328"/>
      <c r="F103" s="328" t="s">
        <v>661</v>
      </c>
      <c r="G103" s="329"/>
      <c r="H103" s="328" t="s">
        <v>62</v>
      </c>
      <c r="I103" s="328" t="s">
        <v>65</v>
      </c>
      <c r="J103" s="328" t="s">
        <v>662</v>
      </c>
      <c r="K103" s="327"/>
    </row>
    <row r="104" s="1" customFormat="1" ht="17.25" customHeight="1">
      <c r="B104" s="325"/>
      <c r="C104" s="330" t="s">
        <v>663</v>
      </c>
      <c r="D104" s="330"/>
      <c r="E104" s="330"/>
      <c r="F104" s="331" t="s">
        <v>664</v>
      </c>
      <c r="G104" s="332"/>
      <c r="H104" s="330"/>
      <c r="I104" s="330"/>
      <c r="J104" s="330" t="s">
        <v>665</v>
      </c>
      <c r="K104" s="327"/>
    </row>
    <row r="105" s="1" customFormat="1" ht="5.25" customHeight="1">
      <c r="B105" s="325"/>
      <c r="C105" s="328"/>
      <c r="D105" s="328"/>
      <c r="E105" s="328"/>
      <c r="F105" s="328"/>
      <c r="G105" s="344"/>
      <c r="H105" s="328"/>
      <c r="I105" s="328"/>
      <c r="J105" s="328"/>
      <c r="K105" s="327"/>
    </row>
    <row r="106" s="1" customFormat="1" ht="15" customHeight="1">
      <c r="B106" s="325"/>
      <c r="C106" s="313" t="s">
        <v>61</v>
      </c>
      <c r="D106" s="333"/>
      <c r="E106" s="333"/>
      <c r="F106" s="335" t="s">
        <v>666</v>
      </c>
      <c r="G106" s="344"/>
      <c r="H106" s="313" t="s">
        <v>706</v>
      </c>
      <c r="I106" s="313" t="s">
        <v>668</v>
      </c>
      <c r="J106" s="313">
        <v>20</v>
      </c>
      <c r="K106" s="327"/>
    </row>
    <row r="107" s="1" customFormat="1" ht="15" customHeight="1">
      <c r="B107" s="325"/>
      <c r="C107" s="313" t="s">
        <v>669</v>
      </c>
      <c r="D107" s="313"/>
      <c r="E107" s="313"/>
      <c r="F107" s="335" t="s">
        <v>666</v>
      </c>
      <c r="G107" s="313"/>
      <c r="H107" s="313" t="s">
        <v>706</v>
      </c>
      <c r="I107" s="313" t="s">
        <v>668</v>
      </c>
      <c r="J107" s="313">
        <v>120</v>
      </c>
      <c r="K107" s="327"/>
    </row>
    <row r="108" s="1" customFormat="1" ht="15" customHeight="1">
      <c r="B108" s="336"/>
      <c r="C108" s="313" t="s">
        <v>671</v>
      </c>
      <c r="D108" s="313"/>
      <c r="E108" s="313"/>
      <c r="F108" s="335" t="s">
        <v>672</v>
      </c>
      <c r="G108" s="313"/>
      <c r="H108" s="313" t="s">
        <v>706</v>
      </c>
      <c r="I108" s="313" t="s">
        <v>668</v>
      </c>
      <c r="J108" s="313">
        <v>50</v>
      </c>
      <c r="K108" s="327"/>
    </row>
    <row r="109" s="1" customFormat="1" ht="15" customHeight="1">
      <c r="B109" s="336"/>
      <c r="C109" s="313" t="s">
        <v>674</v>
      </c>
      <c r="D109" s="313"/>
      <c r="E109" s="313"/>
      <c r="F109" s="335" t="s">
        <v>666</v>
      </c>
      <c r="G109" s="313"/>
      <c r="H109" s="313" t="s">
        <v>706</v>
      </c>
      <c r="I109" s="313" t="s">
        <v>676</v>
      </c>
      <c r="J109" s="313"/>
      <c r="K109" s="327"/>
    </row>
    <row r="110" s="1" customFormat="1" ht="15" customHeight="1">
      <c r="B110" s="336"/>
      <c r="C110" s="313" t="s">
        <v>685</v>
      </c>
      <c r="D110" s="313"/>
      <c r="E110" s="313"/>
      <c r="F110" s="335" t="s">
        <v>672</v>
      </c>
      <c r="G110" s="313"/>
      <c r="H110" s="313" t="s">
        <v>706</v>
      </c>
      <c r="I110" s="313" t="s">
        <v>668</v>
      </c>
      <c r="J110" s="313">
        <v>50</v>
      </c>
      <c r="K110" s="327"/>
    </row>
    <row r="111" s="1" customFormat="1" ht="15" customHeight="1">
      <c r="B111" s="336"/>
      <c r="C111" s="313" t="s">
        <v>693</v>
      </c>
      <c r="D111" s="313"/>
      <c r="E111" s="313"/>
      <c r="F111" s="335" t="s">
        <v>672</v>
      </c>
      <c r="G111" s="313"/>
      <c r="H111" s="313" t="s">
        <v>706</v>
      </c>
      <c r="I111" s="313" t="s">
        <v>668</v>
      </c>
      <c r="J111" s="313">
        <v>50</v>
      </c>
      <c r="K111" s="327"/>
    </row>
    <row r="112" s="1" customFormat="1" ht="15" customHeight="1">
      <c r="B112" s="336"/>
      <c r="C112" s="313" t="s">
        <v>691</v>
      </c>
      <c r="D112" s="313"/>
      <c r="E112" s="313"/>
      <c r="F112" s="335" t="s">
        <v>672</v>
      </c>
      <c r="G112" s="313"/>
      <c r="H112" s="313" t="s">
        <v>706</v>
      </c>
      <c r="I112" s="313" t="s">
        <v>668</v>
      </c>
      <c r="J112" s="313">
        <v>50</v>
      </c>
      <c r="K112" s="327"/>
    </row>
    <row r="113" s="1" customFormat="1" ht="15" customHeight="1">
      <c r="B113" s="336"/>
      <c r="C113" s="313" t="s">
        <v>61</v>
      </c>
      <c r="D113" s="313"/>
      <c r="E113" s="313"/>
      <c r="F113" s="335" t="s">
        <v>666</v>
      </c>
      <c r="G113" s="313"/>
      <c r="H113" s="313" t="s">
        <v>707</v>
      </c>
      <c r="I113" s="313" t="s">
        <v>668</v>
      </c>
      <c r="J113" s="313">
        <v>20</v>
      </c>
      <c r="K113" s="327"/>
    </row>
    <row r="114" s="1" customFormat="1" ht="15" customHeight="1">
      <c r="B114" s="336"/>
      <c r="C114" s="313" t="s">
        <v>708</v>
      </c>
      <c r="D114" s="313"/>
      <c r="E114" s="313"/>
      <c r="F114" s="335" t="s">
        <v>666</v>
      </c>
      <c r="G114" s="313"/>
      <c r="H114" s="313" t="s">
        <v>709</v>
      </c>
      <c r="I114" s="313" t="s">
        <v>668</v>
      </c>
      <c r="J114" s="313">
        <v>120</v>
      </c>
      <c r="K114" s="327"/>
    </row>
    <row r="115" s="1" customFormat="1" ht="15" customHeight="1">
      <c r="B115" s="336"/>
      <c r="C115" s="313" t="s">
        <v>46</v>
      </c>
      <c r="D115" s="313"/>
      <c r="E115" s="313"/>
      <c r="F115" s="335" t="s">
        <v>666</v>
      </c>
      <c r="G115" s="313"/>
      <c r="H115" s="313" t="s">
        <v>710</v>
      </c>
      <c r="I115" s="313" t="s">
        <v>701</v>
      </c>
      <c r="J115" s="313"/>
      <c r="K115" s="327"/>
    </row>
    <row r="116" s="1" customFormat="1" ht="15" customHeight="1">
      <c r="B116" s="336"/>
      <c r="C116" s="313" t="s">
        <v>56</v>
      </c>
      <c r="D116" s="313"/>
      <c r="E116" s="313"/>
      <c r="F116" s="335" t="s">
        <v>666</v>
      </c>
      <c r="G116" s="313"/>
      <c r="H116" s="313" t="s">
        <v>711</v>
      </c>
      <c r="I116" s="313" t="s">
        <v>701</v>
      </c>
      <c r="J116" s="313"/>
      <c r="K116" s="327"/>
    </row>
    <row r="117" s="1" customFormat="1" ht="15" customHeight="1">
      <c r="B117" s="336"/>
      <c r="C117" s="313" t="s">
        <v>65</v>
      </c>
      <c r="D117" s="313"/>
      <c r="E117" s="313"/>
      <c r="F117" s="335" t="s">
        <v>666</v>
      </c>
      <c r="G117" s="313"/>
      <c r="H117" s="313" t="s">
        <v>712</v>
      </c>
      <c r="I117" s="313" t="s">
        <v>713</v>
      </c>
      <c r="J117" s="313"/>
      <c r="K117" s="327"/>
    </row>
    <row r="118" s="1" customFormat="1" ht="15" customHeight="1">
      <c r="B118" s="339"/>
      <c r="C118" s="345"/>
      <c r="D118" s="345"/>
      <c r="E118" s="345"/>
      <c r="F118" s="345"/>
      <c r="G118" s="345"/>
      <c r="H118" s="345"/>
      <c r="I118" s="345"/>
      <c r="J118" s="345"/>
      <c r="K118" s="341"/>
    </row>
    <row r="119" s="1" customFormat="1" ht="18.75" customHeight="1">
      <c r="B119" s="346"/>
      <c r="C119" s="310"/>
      <c r="D119" s="310"/>
      <c r="E119" s="310"/>
      <c r="F119" s="347"/>
      <c r="G119" s="310"/>
      <c r="H119" s="310"/>
      <c r="I119" s="310"/>
      <c r="J119" s="310"/>
      <c r="K119" s="346"/>
    </row>
    <row r="120" s="1" customFormat="1" ht="18.75" customHeight="1">
      <c r="B120" s="321"/>
      <c r="C120" s="321"/>
      <c r="D120" s="321"/>
      <c r="E120" s="321"/>
      <c r="F120" s="321"/>
      <c r="G120" s="321"/>
      <c r="H120" s="321"/>
      <c r="I120" s="321"/>
      <c r="J120" s="321"/>
      <c r="K120" s="321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4" t="s">
        <v>714</v>
      </c>
      <c r="D122" s="304"/>
      <c r="E122" s="304"/>
      <c r="F122" s="304"/>
      <c r="G122" s="304"/>
      <c r="H122" s="304"/>
      <c r="I122" s="304"/>
      <c r="J122" s="304"/>
      <c r="K122" s="352"/>
    </row>
    <row r="123" s="1" customFormat="1" ht="17.25" customHeight="1">
      <c r="B123" s="353"/>
      <c r="C123" s="328" t="s">
        <v>660</v>
      </c>
      <c r="D123" s="328"/>
      <c r="E123" s="328"/>
      <c r="F123" s="328" t="s">
        <v>661</v>
      </c>
      <c r="G123" s="329"/>
      <c r="H123" s="328" t="s">
        <v>62</v>
      </c>
      <c r="I123" s="328" t="s">
        <v>65</v>
      </c>
      <c r="J123" s="328" t="s">
        <v>662</v>
      </c>
      <c r="K123" s="354"/>
    </row>
    <row r="124" s="1" customFormat="1" ht="17.25" customHeight="1">
      <c r="B124" s="353"/>
      <c r="C124" s="330" t="s">
        <v>663</v>
      </c>
      <c r="D124" s="330"/>
      <c r="E124" s="330"/>
      <c r="F124" s="331" t="s">
        <v>664</v>
      </c>
      <c r="G124" s="332"/>
      <c r="H124" s="330"/>
      <c r="I124" s="330"/>
      <c r="J124" s="330" t="s">
        <v>665</v>
      </c>
      <c r="K124" s="354"/>
    </row>
    <row r="125" s="1" customFormat="1" ht="5.25" customHeight="1">
      <c r="B125" s="355"/>
      <c r="C125" s="333"/>
      <c r="D125" s="333"/>
      <c r="E125" s="333"/>
      <c r="F125" s="333"/>
      <c r="G125" s="313"/>
      <c r="H125" s="333"/>
      <c r="I125" s="333"/>
      <c r="J125" s="333"/>
      <c r="K125" s="356"/>
    </row>
    <row r="126" s="1" customFormat="1" ht="15" customHeight="1">
      <c r="B126" s="355"/>
      <c r="C126" s="313" t="s">
        <v>669</v>
      </c>
      <c r="D126" s="333"/>
      <c r="E126" s="333"/>
      <c r="F126" s="335" t="s">
        <v>666</v>
      </c>
      <c r="G126" s="313"/>
      <c r="H126" s="313" t="s">
        <v>706</v>
      </c>
      <c r="I126" s="313" t="s">
        <v>668</v>
      </c>
      <c r="J126" s="313">
        <v>120</v>
      </c>
      <c r="K126" s="357"/>
    </row>
    <row r="127" s="1" customFormat="1" ht="15" customHeight="1">
      <c r="B127" s="355"/>
      <c r="C127" s="313" t="s">
        <v>715</v>
      </c>
      <c r="D127" s="313"/>
      <c r="E127" s="313"/>
      <c r="F127" s="335" t="s">
        <v>666</v>
      </c>
      <c r="G127" s="313"/>
      <c r="H127" s="313" t="s">
        <v>716</v>
      </c>
      <c r="I127" s="313" t="s">
        <v>668</v>
      </c>
      <c r="J127" s="313" t="s">
        <v>717</v>
      </c>
      <c r="K127" s="357"/>
    </row>
    <row r="128" s="1" customFormat="1" ht="15" customHeight="1">
      <c r="B128" s="355"/>
      <c r="C128" s="313" t="s">
        <v>614</v>
      </c>
      <c r="D128" s="313"/>
      <c r="E128" s="313"/>
      <c r="F128" s="335" t="s">
        <v>666</v>
      </c>
      <c r="G128" s="313"/>
      <c r="H128" s="313" t="s">
        <v>718</v>
      </c>
      <c r="I128" s="313" t="s">
        <v>668</v>
      </c>
      <c r="J128" s="313" t="s">
        <v>717</v>
      </c>
      <c r="K128" s="357"/>
    </row>
    <row r="129" s="1" customFormat="1" ht="15" customHeight="1">
      <c r="B129" s="355"/>
      <c r="C129" s="313" t="s">
        <v>677</v>
      </c>
      <c r="D129" s="313"/>
      <c r="E129" s="313"/>
      <c r="F129" s="335" t="s">
        <v>672</v>
      </c>
      <c r="G129" s="313"/>
      <c r="H129" s="313" t="s">
        <v>678</v>
      </c>
      <c r="I129" s="313" t="s">
        <v>668</v>
      </c>
      <c r="J129" s="313">
        <v>15</v>
      </c>
      <c r="K129" s="357"/>
    </row>
    <row r="130" s="1" customFormat="1" ht="15" customHeight="1">
      <c r="B130" s="355"/>
      <c r="C130" s="337" t="s">
        <v>679</v>
      </c>
      <c r="D130" s="337"/>
      <c r="E130" s="337"/>
      <c r="F130" s="338" t="s">
        <v>672</v>
      </c>
      <c r="G130" s="337"/>
      <c r="H130" s="337" t="s">
        <v>680</v>
      </c>
      <c r="I130" s="337" t="s">
        <v>668</v>
      </c>
      <c r="J130" s="337">
        <v>15</v>
      </c>
      <c r="K130" s="357"/>
    </row>
    <row r="131" s="1" customFormat="1" ht="15" customHeight="1">
      <c r="B131" s="355"/>
      <c r="C131" s="337" t="s">
        <v>681</v>
      </c>
      <c r="D131" s="337"/>
      <c r="E131" s="337"/>
      <c r="F131" s="338" t="s">
        <v>672</v>
      </c>
      <c r="G131" s="337"/>
      <c r="H131" s="337" t="s">
        <v>682</v>
      </c>
      <c r="I131" s="337" t="s">
        <v>668</v>
      </c>
      <c r="J131" s="337">
        <v>20</v>
      </c>
      <c r="K131" s="357"/>
    </row>
    <row r="132" s="1" customFormat="1" ht="15" customHeight="1">
      <c r="B132" s="355"/>
      <c r="C132" s="337" t="s">
        <v>683</v>
      </c>
      <c r="D132" s="337"/>
      <c r="E132" s="337"/>
      <c r="F132" s="338" t="s">
        <v>672</v>
      </c>
      <c r="G132" s="337"/>
      <c r="H132" s="337" t="s">
        <v>684</v>
      </c>
      <c r="I132" s="337" t="s">
        <v>668</v>
      </c>
      <c r="J132" s="337">
        <v>20</v>
      </c>
      <c r="K132" s="357"/>
    </row>
    <row r="133" s="1" customFormat="1" ht="15" customHeight="1">
      <c r="B133" s="355"/>
      <c r="C133" s="313" t="s">
        <v>671</v>
      </c>
      <c r="D133" s="313"/>
      <c r="E133" s="313"/>
      <c r="F133" s="335" t="s">
        <v>672</v>
      </c>
      <c r="G133" s="313"/>
      <c r="H133" s="313" t="s">
        <v>706</v>
      </c>
      <c r="I133" s="313" t="s">
        <v>668</v>
      </c>
      <c r="J133" s="313">
        <v>50</v>
      </c>
      <c r="K133" s="357"/>
    </row>
    <row r="134" s="1" customFormat="1" ht="15" customHeight="1">
      <c r="B134" s="355"/>
      <c r="C134" s="313" t="s">
        <v>685</v>
      </c>
      <c r="D134" s="313"/>
      <c r="E134" s="313"/>
      <c r="F134" s="335" t="s">
        <v>672</v>
      </c>
      <c r="G134" s="313"/>
      <c r="H134" s="313" t="s">
        <v>706</v>
      </c>
      <c r="I134" s="313" t="s">
        <v>668</v>
      </c>
      <c r="J134" s="313">
        <v>50</v>
      </c>
      <c r="K134" s="357"/>
    </row>
    <row r="135" s="1" customFormat="1" ht="15" customHeight="1">
      <c r="B135" s="355"/>
      <c r="C135" s="313" t="s">
        <v>691</v>
      </c>
      <c r="D135" s="313"/>
      <c r="E135" s="313"/>
      <c r="F135" s="335" t="s">
        <v>672</v>
      </c>
      <c r="G135" s="313"/>
      <c r="H135" s="313" t="s">
        <v>706</v>
      </c>
      <c r="I135" s="313" t="s">
        <v>668</v>
      </c>
      <c r="J135" s="313">
        <v>50</v>
      </c>
      <c r="K135" s="357"/>
    </row>
    <row r="136" s="1" customFormat="1" ht="15" customHeight="1">
      <c r="B136" s="355"/>
      <c r="C136" s="313" t="s">
        <v>693</v>
      </c>
      <c r="D136" s="313"/>
      <c r="E136" s="313"/>
      <c r="F136" s="335" t="s">
        <v>672</v>
      </c>
      <c r="G136" s="313"/>
      <c r="H136" s="313" t="s">
        <v>706</v>
      </c>
      <c r="I136" s="313" t="s">
        <v>668</v>
      </c>
      <c r="J136" s="313">
        <v>50</v>
      </c>
      <c r="K136" s="357"/>
    </row>
    <row r="137" s="1" customFormat="1" ht="15" customHeight="1">
      <c r="B137" s="355"/>
      <c r="C137" s="313" t="s">
        <v>694</v>
      </c>
      <c r="D137" s="313"/>
      <c r="E137" s="313"/>
      <c r="F137" s="335" t="s">
        <v>672</v>
      </c>
      <c r="G137" s="313"/>
      <c r="H137" s="313" t="s">
        <v>719</v>
      </c>
      <c r="I137" s="313" t="s">
        <v>668</v>
      </c>
      <c r="J137" s="313">
        <v>255</v>
      </c>
      <c r="K137" s="357"/>
    </row>
    <row r="138" s="1" customFormat="1" ht="15" customHeight="1">
      <c r="B138" s="355"/>
      <c r="C138" s="313" t="s">
        <v>696</v>
      </c>
      <c r="D138" s="313"/>
      <c r="E138" s="313"/>
      <c r="F138" s="335" t="s">
        <v>666</v>
      </c>
      <c r="G138" s="313"/>
      <c r="H138" s="313" t="s">
        <v>720</v>
      </c>
      <c r="I138" s="313" t="s">
        <v>698</v>
      </c>
      <c r="J138" s="313"/>
      <c r="K138" s="357"/>
    </row>
    <row r="139" s="1" customFormat="1" ht="15" customHeight="1">
      <c r="B139" s="355"/>
      <c r="C139" s="313" t="s">
        <v>699</v>
      </c>
      <c r="D139" s="313"/>
      <c r="E139" s="313"/>
      <c r="F139" s="335" t="s">
        <v>666</v>
      </c>
      <c r="G139" s="313"/>
      <c r="H139" s="313" t="s">
        <v>721</v>
      </c>
      <c r="I139" s="313" t="s">
        <v>701</v>
      </c>
      <c r="J139" s="313"/>
      <c r="K139" s="357"/>
    </row>
    <row r="140" s="1" customFormat="1" ht="15" customHeight="1">
      <c r="B140" s="355"/>
      <c r="C140" s="313" t="s">
        <v>702</v>
      </c>
      <c r="D140" s="313"/>
      <c r="E140" s="313"/>
      <c r="F140" s="335" t="s">
        <v>666</v>
      </c>
      <c r="G140" s="313"/>
      <c r="H140" s="313" t="s">
        <v>702</v>
      </c>
      <c r="I140" s="313" t="s">
        <v>701</v>
      </c>
      <c r="J140" s="313"/>
      <c r="K140" s="357"/>
    </row>
    <row r="141" s="1" customFormat="1" ht="15" customHeight="1">
      <c r="B141" s="355"/>
      <c r="C141" s="313" t="s">
        <v>46</v>
      </c>
      <c r="D141" s="313"/>
      <c r="E141" s="313"/>
      <c r="F141" s="335" t="s">
        <v>666</v>
      </c>
      <c r="G141" s="313"/>
      <c r="H141" s="313" t="s">
        <v>722</v>
      </c>
      <c r="I141" s="313" t="s">
        <v>701</v>
      </c>
      <c r="J141" s="313"/>
      <c r="K141" s="357"/>
    </row>
    <row r="142" s="1" customFormat="1" ht="15" customHeight="1">
      <c r="B142" s="355"/>
      <c r="C142" s="313" t="s">
        <v>723</v>
      </c>
      <c r="D142" s="313"/>
      <c r="E142" s="313"/>
      <c r="F142" s="335" t="s">
        <v>666</v>
      </c>
      <c r="G142" s="313"/>
      <c r="H142" s="313" t="s">
        <v>724</v>
      </c>
      <c r="I142" s="313" t="s">
        <v>701</v>
      </c>
      <c r="J142" s="313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10"/>
      <c r="C144" s="310"/>
      <c r="D144" s="310"/>
      <c r="E144" s="310"/>
      <c r="F144" s="347"/>
      <c r="G144" s="310"/>
      <c r="H144" s="310"/>
      <c r="I144" s="310"/>
      <c r="J144" s="310"/>
      <c r="K144" s="310"/>
    </row>
    <row r="145" s="1" customFormat="1" ht="18.75" customHeight="1">
      <c r="B145" s="321"/>
      <c r="C145" s="321"/>
      <c r="D145" s="321"/>
      <c r="E145" s="321"/>
      <c r="F145" s="321"/>
      <c r="G145" s="321"/>
      <c r="H145" s="321"/>
      <c r="I145" s="321"/>
      <c r="J145" s="321"/>
      <c r="K145" s="321"/>
    </row>
    <row r="146" s="1" customFormat="1" ht="7.5" customHeight="1">
      <c r="B146" s="322"/>
      <c r="C146" s="323"/>
      <c r="D146" s="323"/>
      <c r="E146" s="323"/>
      <c r="F146" s="323"/>
      <c r="G146" s="323"/>
      <c r="H146" s="323"/>
      <c r="I146" s="323"/>
      <c r="J146" s="323"/>
      <c r="K146" s="324"/>
    </row>
    <row r="147" s="1" customFormat="1" ht="45" customHeight="1">
      <c r="B147" s="325"/>
      <c r="C147" s="326" t="s">
        <v>725</v>
      </c>
      <c r="D147" s="326"/>
      <c r="E147" s="326"/>
      <c r="F147" s="326"/>
      <c r="G147" s="326"/>
      <c r="H147" s="326"/>
      <c r="I147" s="326"/>
      <c r="J147" s="326"/>
      <c r="K147" s="327"/>
    </row>
    <row r="148" s="1" customFormat="1" ht="17.25" customHeight="1">
      <c r="B148" s="325"/>
      <c r="C148" s="328" t="s">
        <v>660</v>
      </c>
      <c r="D148" s="328"/>
      <c r="E148" s="328"/>
      <c r="F148" s="328" t="s">
        <v>661</v>
      </c>
      <c r="G148" s="329"/>
      <c r="H148" s="328" t="s">
        <v>62</v>
      </c>
      <c r="I148" s="328" t="s">
        <v>65</v>
      </c>
      <c r="J148" s="328" t="s">
        <v>662</v>
      </c>
      <c r="K148" s="327"/>
    </row>
    <row r="149" s="1" customFormat="1" ht="17.25" customHeight="1">
      <c r="B149" s="325"/>
      <c r="C149" s="330" t="s">
        <v>663</v>
      </c>
      <c r="D149" s="330"/>
      <c r="E149" s="330"/>
      <c r="F149" s="331" t="s">
        <v>664</v>
      </c>
      <c r="G149" s="332"/>
      <c r="H149" s="330"/>
      <c r="I149" s="330"/>
      <c r="J149" s="330" t="s">
        <v>665</v>
      </c>
      <c r="K149" s="327"/>
    </row>
    <row r="150" s="1" customFormat="1" ht="5.25" customHeight="1">
      <c r="B150" s="336"/>
      <c r="C150" s="333"/>
      <c r="D150" s="333"/>
      <c r="E150" s="333"/>
      <c r="F150" s="333"/>
      <c r="G150" s="334"/>
      <c r="H150" s="333"/>
      <c r="I150" s="333"/>
      <c r="J150" s="333"/>
      <c r="K150" s="357"/>
    </row>
    <row r="151" s="1" customFormat="1" ht="15" customHeight="1">
      <c r="B151" s="336"/>
      <c r="C151" s="361" t="s">
        <v>669</v>
      </c>
      <c r="D151" s="313"/>
      <c r="E151" s="313"/>
      <c r="F151" s="362" t="s">
        <v>666</v>
      </c>
      <c r="G151" s="313"/>
      <c r="H151" s="361" t="s">
        <v>706</v>
      </c>
      <c r="I151" s="361" t="s">
        <v>668</v>
      </c>
      <c r="J151" s="361">
        <v>120</v>
      </c>
      <c r="K151" s="357"/>
    </row>
    <row r="152" s="1" customFormat="1" ht="15" customHeight="1">
      <c r="B152" s="336"/>
      <c r="C152" s="361" t="s">
        <v>715</v>
      </c>
      <c r="D152" s="313"/>
      <c r="E152" s="313"/>
      <c r="F152" s="362" t="s">
        <v>666</v>
      </c>
      <c r="G152" s="313"/>
      <c r="H152" s="361" t="s">
        <v>726</v>
      </c>
      <c r="I152" s="361" t="s">
        <v>668</v>
      </c>
      <c r="J152" s="361" t="s">
        <v>717</v>
      </c>
      <c r="K152" s="357"/>
    </row>
    <row r="153" s="1" customFormat="1" ht="15" customHeight="1">
      <c r="B153" s="336"/>
      <c r="C153" s="361" t="s">
        <v>614</v>
      </c>
      <c r="D153" s="313"/>
      <c r="E153" s="313"/>
      <c r="F153" s="362" t="s">
        <v>666</v>
      </c>
      <c r="G153" s="313"/>
      <c r="H153" s="361" t="s">
        <v>727</v>
      </c>
      <c r="I153" s="361" t="s">
        <v>668</v>
      </c>
      <c r="J153" s="361" t="s">
        <v>717</v>
      </c>
      <c r="K153" s="357"/>
    </row>
    <row r="154" s="1" customFormat="1" ht="15" customHeight="1">
      <c r="B154" s="336"/>
      <c r="C154" s="361" t="s">
        <v>671</v>
      </c>
      <c r="D154" s="313"/>
      <c r="E154" s="313"/>
      <c r="F154" s="362" t="s">
        <v>672</v>
      </c>
      <c r="G154" s="313"/>
      <c r="H154" s="361" t="s">
        <v>706</v>
      </c>
      <c r="I154" s="361" t="s">
        <v>668</v>
      </c>
      <c r="J154" s="361">
        <v>50</v>
      </c>
      <c r="K154" s="357"/>
    </row>
    <row r="155" s="1" customFormat="1" ht="15" customHeight="1">
      <c r="B155" s="336"/>
      <c r="C155" s="361" t="s">
        <v>674</v>
      </c>
      <c r="D155" s="313"/>
      <c r="E155" s="313"/>
      <c r="F155" s="362" t="s">
        <v>666</v>
      </c>
      <c r="G155" s="313"/>
      <c r="H155" s="361" t="s">
        <v>706</v>
      </c>
      <c r="I155" s="361" t="s">
        <v>676</v>
      </c>
      <c r="J155" s="361"/>
      <c r="K155" s="357"/>
    </row>
    <row r="156" s="1" customFormat="1" ht="15" customHeight="1">
      <c r="B156" s="336"/>
      <c r="C156" s="361" t="s">
        <v>685</v>
      </c>
      <c r="D156" s="313"/>
      <c r="E156" s="313"/>
      <c r="F156" s="362" t="s">
        <v>672</v>
      </c>
      <c r="G156" s="313"/>
      <c r="H156" s="361" t="s">
        <v>706</v>
      </c>
      <c r="I156" s="361" t="s">
        <v>668</v>
      </c>
      <c r="J156" s="361">
        <v>50</v>
      </c>
      <c r="K156" s="357"/>
    </row>
    <row r="157" s="1" customFormat="1" ht="15" customHeight="1">
      <c r="B157" s="336"/>
      <c r="C157" s="361" t="s">
        <v>693</v>
      </c>
      <c r="D157" s="313"/>
      <c r="E157" s="313"/>
      <c r="F157" s="362" t="s">
        <v>672</v>
      </c>
      <c r="G157" s="313"/>
      <c r="H157" s="361" t="s">
        <v>706</v>
      </c>
      <c r="I157" s="361" t="s">
        <v>668</v>
      </c>
      <c r="J157" s="361">
        <v>50</v>
      </c>
      <c r="K157" s="357"/>
    </row>
    <row r="158" s="1" customFormat="1" ht="15" customHeight="1">
      <c r="B158" s="336"/>
      <c r="C158" s="361" t="s">
        <v>691</v>
      </c>
      <c r="D158" s="313"/>
      <c r="E158" s="313"/>
      <c r="F158" s="362" t="s">
        <v>672</v>
      </c>
      <c r="G158" s="313"/>
      <c r="H158" s="361" t="s">
        <v>706</v>
      </c>
      <c r="I158" s="361" t="s">
        <v>668</v>
      </c>
      <c r="J158" s="361">
        <v>50</v>
      </c>
      <c r="K158" s="357"/>
    </row>
    <row r="159" s="1" customFormat="1" ht="15" customHeight="1">
      <c r="B159" s="336"/>
      <c r="C159" s="361" t="s">
        <v>121</v>
      </c>
      <c r="D159" s="313"/>
      <c r="E159" s="313"/>
      <c r="F159" s="362" t="s">
        <v>666</v>
      </c>
      <c r="G159" s="313"/>
      <c r="H159" s="361" t="s">
        <v>728</v>
      </c>
      <c r="I159" s="361" t="s">
        <v>668</v>
      </c>
      <c r="J159" s="361" t="s">
        <v>729</v>
      </c>
      <c r="K159" s="357"/>
    </row>
    <row r="160" s="1" customFormat="1" ht="15" customHeight="1">
      <c r="B160" s="336"/>
      <c r="C160" s="361" t="s">
        <v>730</v>
      </c>
      <c r="D160" s="313"/>
      <c r="E160" s="313"/>
      <c r="F160" s="362" t="s">
        <v>666</v>
      </c>
      <c r="G160" s="313"/>
      <c r="H160" s="361" t="s">
        <v>731</v>
      </c>
      <c r="I160" s="361" t="s">
        <v>701</v>
      </c>
      <c r="J160" s="361"/>
      <c r="K160" s="357"/>
    </row>
    <row r="161" s="1" customFormat="1" ht="15" customHeight="1">
      <c r="B161" s="363"/>
      <c r="C161" s="345"/>
      <c r="D161" s="345"/>
      <c r="E161" s="345"/>
      <c r="F161" s="345"/>
      <c r="G161" s="345"/>
      <c r="H161" s="345"/>
      <c r="I161" s="345"/>
      <c r="J161" s="345"/>
      <c r="K161" s="364"/>
    </row>
    <row r="162" s="1" customFormat="1" ht="18.75" customHeight="1">
      <c r="B162" s="310"/>
      <c r="C162" s="313"/>
      <c r="D162" s="313"/>
      <c r="E162" s="313"/>
      <c r="F162" s="335"/>
      <c r="G162" s="313"/>
      <c r="H162" s="313"/>
      <c r="I162" s="313"/>
      <c r="J162" s="313"/>
      <c r="K162" s="310"/>
    </row>
    <row r="163" s="1" customFormat="1" ht="18.75" customHeight="1">
      <c r="B163" s="321"/>
      <c r="C163" s="321"/>
      <c r="D163" s="321"/>
      <c r="E163" s="321"/>
      <c r="F163" s="321"/>
      <c r="G163" s="321"/>
      <c r="H163" s="321"/>
      <c r="I163" s="321"/>
      <c r="J163" s="321"/>
      <c r="K163" s="321"/>
    </row>
    <row r="164" s="1" customFormat="1" ht="7.5" customHeight="1">
      <c r="B164" s="300"/>
      <c r="C164" s="301"/>
      <c r="D164" s="301"/>
      <c r="E164" s="301"/>
      <c r="F164" s="301"/>
      <c r="G164" s="301"/>
      <c r="H164" s="301"/>
      <c r="I164" s="301"/>
      <c r="J164" s="301"/>
      <c r="K164" s="302"/>
    </row>
    <row r="165" s="1" customFormat="1" ht="45" customHeight="1">
      <c r="B165" s="303"/>
      <c r="C165" s="304" t="s">
        <v>732</v>
      </c>
      <c r="D165" s="304"/>
      <c r="E165" s="304"/>
      <c r="F165" s="304"/>
      <c r="G165" s="304"/>
      <c r="H165" s="304"/>
      <c r="I165" s="304"/>
      <c r="J165" s="304"/>
      <c r="K165" s="305"/>
    </row>
    <row r="166" s="1" customFormat="1" ht="17.25" customHeight="1">
      <c r="B166" s="303"/>
      <c r="C166" s="328" t="s">
        <v>660</v>
      </c>
      <c r="D166" s="328"/>
      <c r="E166" s="328"/>
      <c r="F166" s="328" t="s">
        <v>661</v>
      </c>
      <c r="G166" s="365"/>
      <c r="H166" s="366" t="s">
        <v>62</v>
      </c>
      <c r="I166" s="366" t="s">
        <v>65</v>
      </c>
      <c r="J166" s="328" t="s">
        <v>662</v>
      </c>
      <c r="K166" s="305"/>
    </row>
    <row r="167" s="1" customFormat="1" ht="17.25" customHeight="1">
      <c r="B167" s="306"/>
      <c r="C167" s="330" t="s">
        <v>663</v>
      </c>
      <c r="D167" s="330"/>
      <c r="E167" s="330"/>
      <c r="F167" s="331" t="s">
        <v>664</v>
      </c>
      <c r="G167" s="367"/>
      <c r="H167" s="368"/>
      <c r="I167" s="368"/>
      <c r="J167" s="330" t="s">
        <v>665</v>
      </c>
      <c r="K167" s="308"/>
    </row>
    <row r="168" s="1" customFormat="1" ht="5.25" customHeight="1">
      <c r="B168" s="336"/>
      <c r="C168" s="333"/>
      <c r="D168" s="333"/>
      <c r="E168" s="333"/>
      <c r="F168" s="333"/>
      <c r="G168" s="334"/>
      <c r="H168" s="333"/>
      <c r="I168" s="333"/>
      <c r="J168" s="333"/>
      <c r="K168" s="357"/>
    </row>
    <row r="169" s="1" customFormat="1" ht="15" customHeight="1">
      <c r="B169" s="336"/>
      <c r="C169" s="313" t="s">
        <v>669</v>
      </c>
      <c r="D169" s="313"/>
      <c r="E169" s="313"/>
      <c r="F169" s="335" t="s">
        <v>666</v>
      </c>
      <c r="G169" s="313"/>
      <c r="H169" s="313" t="s">
        <v>706</v>
      </c>
      <c r="I169" s="313" t="s">
        <v>668</v>
      </c>
      <c r="J169" s="313">
        <v>120</v>
      </c>
      <c r="K169" s="357"/>
    </row>
    <row r="170" s="1" customFormat="1" ht="15" customHeight="1">
      <c r="B170" s="336"/>
      <c r="C170" s="313" t="s">
        <v>715</v>
      </c>
      <c r="D170" s="313"/>
      <c r="E170" s="313"/>
      <c r="F170" s="335" t="s">
        <v>666</v>
      </c>
      <c r="G170" s="313"/>
      <c r="H170" s="313" t="s">
        <v>716</v>
      </c>
      <c r="I170" s="313" t="s">
        <v>668</v>
      </c>
      <c r="J170" s="313" t="s">
        <v>717</v>
      </c>
      <c r="K170" s="357"/>
    </row>
    <row r="171" s="1" customFormat="1" ht="15" customHeight="1">
      <c r="B171" s="336"/>
      <c r="C171" s="313" t="s">
        <v>614</v>
      </c>
      <c r="D171" s="313"/>
      <c r="E171" s="313"/>
      <c r="F171" s="335" t="s">
        <v>666</v>
      </c>
      <c r="G171" s="313"/>
      <c r="H171" s="313" t="s">
        <v>733</v>
      </c>
      <c r="I171" s="313" t="s">
        <v>668</v>
      </c>
      <c r="J171" s="313" t="s">
        <v>717</v>
      </c>
      <c r="K171" s="357"/>
    </row>
    <row r="172" s="1" customFormat="1" ht="15" customHeight="1">
      <c r="B172" s="336"/>
      <c r="C172" s="313" t="s">
        <v>671</v>
      </c>
      <c r="D172" s="313"/>
      <c r="E172" s="313"/>
      <c r="F172" s="335" t="s">
        <v>672</v>
      </c>
      <c r="G172" s="313"/>
      <c r="H172" s="313" t="s">
        <v>733</v>
      </c>
      <c r="I172" s="313" t="s">
        <v>668</v>
      </c>
      <c r="J172" s="313">
        <v>50</v>
      </c>
      <c r="K172" s="357"/>
    </row>
    <row r="173" s="1" customFormat="1" ht="15" customHeight="1">
      <c r="B173" s="336"/>
      <c r="C173" s="313" t="s">
        <v>674</v>
      </c>
      <c r="D173" s="313"/>
      <c r="E173" s="313"/>
      <c r="F173" s="335" t="s">
        <v>666</v>
      </c>
      <c r="G173" s="313"/>
      <c r="H173" s="313" t="s">
        <v>733</v>
      </c>
      <c r="I173" s="313" t="s">
        <v>676</v>
      </c>
      <c r="J173" s="313"/>
      <c r="K173" s="357"/>
    </row>
    <row r="174" s="1" customFormat="1" ht="15" customHeight="1">
      <c r="B174" s="336"/>
      <c r="C174" s="313" t="s">
        <v>685</v>
      </c>
      <c r="D174" s="313"/>
      <c r="E174" s="313"/>
      <c r="F174" s="335" t="s">
        <v>672</v>
      </c>
      <c r="G174" s="313"/>
      <c r="H174" s="313" t="s">
        <v>733</v>
      </c>
      <c r="I174" s="313" t="s">
        <v>668</v>
      </c>
      <c r="J174" s="313">
        <v>50</v>
      </c>
      <c r="K174" s="357"/>
    </row>
    <row r="175" s="1" customFormat="1" ht="15" customHeight="1">
      <c r="B175" s="336"/>
      <c r="C175" s="313" t="s">
        <v>693</v>
      </c>
      <c r="D175" s="313"/>
      <c r="E175" s="313"/>
      <c r="F175" s="335" t="s">
        <v>672</v>
      </c>
      <c r="G175" s="313"/>
      <c r="H175" s="313" t="s">
        <v>733</v>
      </c>
      <c r="I175" s="313" t="s">
        <v>668</v>
      </c>
      <c r="J175" s="313">
        <v>50</v>
      </c>
      <c r="K175" s="357"/>
    </row>
    <row r="176" s="1" customFormat="1" ht="15" customHeight="1">
      <c r="B176" s="336"/>
      <c r="C176" s="313" t="s">
        <v>691</v>
      </c>
      <c r="D176" s="313"/>
      <c r="E176" s="313"/>
      <c r="F176" s="335" t="s">
        <v>672</v>
      </c>
      <c r="G176" s="313"/>
      <c r="H176" s="313" t="s">
        <v>733</v>
      </c>
      <c r="I176" s="313" t="s">
        <v>668</v>
      </c>
      <c r="J176" s="313">
        <v>50</v>
      </c>
      <c r="K176" s="357"/>
    </row>
    <row r="177" s="1" customFormat="1" ht="15" customHeight="1">
      <c r="B177" s="336"/>
      <c r="C177" s="313" t="s">
        <v>134</v>
      </c>
      <c r="D177" s="313"/>
      <c r="E177" s="313"/>
      <c r="F177" s="335" t="s">
        <v>666</v>
      </c>
      <c r="G177" s="313"/>
      <c r="H177" s="313" t="s">
        <v>734</v>
      </c>
      <c r="I177" s="313" t="s">
        <v>735</v>
      </c>
      <c r="J177" s="313"/>
      <c r="K177" s="357"/>
    </row>
    <row r="178" s="1" customFormat="1" ht="15" customHeight="1">
      <c r="B178" s="336"/>
      <c r="C178" s="313" t="s">
        <v>65</v>
      </c>
      <c r="D178" s="313"/>
      <c r="E178" s="313"/>
      <c r="F178" s="335" t="s">
        <v>666</v>
      </c>
      <c r="G178" s="313"/>
      <c r="H178" s="313" t="s">
        <v>736</v>
      </c>
      <c r="I178" s="313" t="s">
        <v>737</v>
      </c>
      <c r="J178" s="313">
        <v>1</v>
      </c>
      <c r="K178" s="357"/>
    </row>
    <row r="179" s="1" customFormat="1" ht="15" customHeight="1">
      <c r="B179" s="336"/>
      <c r="C179" s="313" t="s">
        <v>61</v>
      </c>
      <c r="D179" s="313"/>
      <c r="E179" s="313"/>
      <c r="F179" s="335" t="s">
        <v>666</v>
      </c>
      <c r="G179" s="313"/>
      <c r="H179" s="313" t="s">
        <v>738</v>
      </c>
      <c r="I179" s="313" t="s">
        <v>668</v>
      </c>
      <c r="J179" s="313">
        <v>20</v>
      </c>
      <c r="K179" s="357"/>
    </row>
    <row r="180" s="1" customFormat="1" ht="15" customHeight="1">
      <c r="B180" s="336"/>
      <c r="C180" s="313" t="s">
        <v>62</v>
      </c>
      <c r="D180" s="313"/>
      <c r="E180" s="313"/>
      <c r="F180" s="335" t="s">
        <v>666</v>
      </c>
      <c r="G180" s="313"/>
      <c r="H180" s="313" t="s">
        <v>739</v>
      </c>
      <c r="I180" s="313" t="s">
        <v>668</v>
      </c>
      <c r="J180" s="313">
        <v>255</v>
      </c>
      <c r="K180" s="357"/>
    </row>
    <row r="181" s="1" customFormat="1" ht="15" customHeight="1">
      <c r="B181" s="336"/>
      <c r="C181" s="313" t="s">
        <v>135</v>
      </c>
      <c r="D181" s="313"/>
      <c r="E181" s="313"/>
      <c r="F181" s="335" t="s">
        <v>666</v>
      </c>
      <c r="G181" s="313"/>
      <c r="H181" s="313" t="s">
        <v>630</v>
      </c>
      <c r="I181" s="313" t="s">
        <v>668</v>
      </c>
      <c r="J181" s="313">
        <v>10</v>
      </c>
      <c r="K181" s="357"/>
    </row>
    <row r="182" s="1" customFormat="1" ht="15" customHeight="1">
      <c r="B182" s="336"/>
      <c r="C182" s="313" t="s">
        <v>136</v>
      </c>
      <c r="D182" s="313"/>
      <c r="E182" s="313"/>
      <c r="F182" s="335" t="s">
        <v>666</v>
      </c>
      <c r="G182" s="313"/>
      <c r="H182" s="313" t="s">
        <v>740</v>
      </c>
      <c r="I182" s="313" t="s">
        <v>701</v>
      </c>
      <c r="J182" s="313"/>
      <c r="K182" s="357"/>
    </row>
    <row r="183" s="1" customFormat="1" ht="15" customHeight="1">
      <c r="B183" s="336"/>
      <c r="C183" s="313" t="s">
        <v>741</v>
      </c>
      <c r="D183" s="313"/>
      <c r="E183" s="313"/>
      <c r="F183" s="335" t="s">
        <v>666</v>
      </c>
      <c r="G183" s="313"/>
      <c r="H183" s="313" t="s">
        <v>742</v>
      </c>
      <c r="I183" s="313" t="s">
        <v>701</v>
      </c>
      <c r="J183" s="313"/>
      <c r="K183" s="357"/>
    </row>
    <row r="184" s="1" customFormat="1" ht="15" customHeight="1">
      <c r="B184" s="336"/>
      <c r="C184" s="313" t="s">
        <v>730</v>
      </c>
      <c r="D184" s="313"/>
      <c r="E184" s="313"/>
      <c r="F184" s="335" t="s">
        <v>666</v>
      </c>
      <c r="G184" s="313"/>
      <c r="H184" s="313" t="s">
        <v>743</v>
      </c>
      <c r="I184" s="313" t="s">
        <v>701</v>
      </c>
      <c r="J184" s="313"/>
      <c r="K184" s="357"/>
    </row>
    <row r="185" s="1" customFormat="1" ht="15" customHeight="1">
      <c r="B185" s="336"/>
      <c r="C185" s="313" t="s">
        <v>138</v>
      </c>
      <c r="D185" s="313"/>
      <c r="E185" s="313"/>
      <c r="F185" s="335" t="s">
        <v>672</v>
      </c>
      <c r="G185" s="313"/>
      <c r="H185" s="313" t="s">
        <v>744</v>
      </c>
      <c r="I185" s="313" t="s">
        <v>668</v>
      </c>
      <c r="J185" s="313">
        <v>50</v>
      </c>
      <c r="K185" s="357"/>
    </row>
    <row r="186" s="1" customFormat="1" ht="15" customHeight="1">
      <c r="B186" s="336"/>
      <c r="C186" s="313" t="s">
        <v>745</v>
      </c>
      <c r="D186" s="313"/>
      <c r="E186" s="313"/>
      <c r="F186" s="335" t="s">
        <v>672</v>
      </c>
      <c r="G186" s="313"/>
      <c r="H186" s="313" t="s">
        <v>746</v>
      </c>
      <c r="I186" s="313" t="s">
        <v>747</v>
      </c>
      <c r="J186" s="313"/>
      <c r="K186" s="357"/>
    </row>
    <row r="187" s="1" customFormat="1" ht="15" customHeight="1">
      <c r="B187" s="336"/>
      <c r="C187" s="313" t="s">
        <v>748</v>
      </c>
      <c r="D187" s="313"/>
      <c r="E187" s="313"/>
      <c r="F187" s="335" t="s">
        <v>672</v>
      </c>
      <c r="G187" s="313"/>
      <c r="H187" s="313" t="s">
        <v>749</v>
      </c>
      <c r="I187" s="313" t="s">
        <v>747</v>
      </c>
      <c r="J187" s="313"/>
      <c r="K187" s="357"/>
    </row>
    <row r="188" s="1" customFormat="1" ht="15" customHeight="1">
      <c r="B188" s="336"/>
      <c r="C188" s="313" t="s">
        <v>750</v>
      </c>
      <c r="D188" s="313"/>
      <c r="E188" s="313"/>
      <c r="F188" s="335" t="s">
        <v>672</v>
      </c>
      <c r="G188" s="313"/>
      <c r="H188" s="313" t="s">
        <v>751</v>
      </c>
      <c r="I188" s="313" t="s">
        <v>747</v>
      </c>
      <c r="J188" s="313"/>
      <c r="K188" s="357"/>
    </row>
    <row r="189" s="1" customFormat="1" ht="15" customHeight="1">
      <c r="B189" s="336"/>
      <c r="C189" s="369" t="s">
        <v>752</v>
      </c>
      <c r="D189" s="313"/>
      <c r="E189" s="313"/>
      <c r="F189" s="335" t="s">
        <v>672</v>
      </c>
      <c r="G189" s="313"/>
      <c r="H189" s="313" t="s">
        <v>753</v>
      </c>
      <c r="I189" s="313" t="s">
        <v>754</v>
      </c>
      <c r="J189" s="370" t="s">
        <v>755</v>
      </c>
      <c r="K189" s="357"/>
    </row>
    <row r="190" s="1" customFormat="1" ht="15" customHeight="1">
      <c r="B190" s="336"/>
      <c r="C190" s="320" t="s">
        <v>50</v>
      </c>
      <c r="D190" s="313"/>
      <c r="E190" s="313"/>
      <c r="F190" s="335" t="s">
        <v>666</v>
      </c>
      <c r="G190" s="313"/>
      <c r="H190" s="310" t="s">
        <v>756</v>
      </c>
      <c r="I190" s="313" t="s">
        <v>757</v>
      </c>
      <c r="J190" s="313"/>
      <c r="K190" s="357"/>
    </row>
    <row r="191" s="1" customFormat="1" ht="15" customHeight="1">
      <c r="B191" s="336"/>
      <c r="C191" s="320" t="s">
        <v>758</v>
      </c>
      <c r="D191" s="313"/>
      <c r="E191" s="313"/>
      <c r="F191" s="335" t="s">
        <v>666</v>
      </c>
      <c r="G191" s="313"/>
      <c r="H191" s="313" t="s">
        <v>759</v>
      </c>
      <c r="I191" s="313" t="s">
        <v>701</v>
      </c>
      <c r="J191" s="313"/>
      <c r="K191" s="357"/>
    </row>
    <row r="192" s="1" customFormat="1" ht="15" customHeight="1">
      <c r="B192" s="336"/>
      <c r="C192" s="320" t="s">
        <v>760</v>
      </c>
      <c r="D192" s="313"/>
      <c r="E192" s="313"/>
      <c r="F192" s="335" t="s">
        <v>666</v>
      </c>
      <c r="G192" s="313"/>
      <c r="H192" s="313" t="s">
        <v>761</v>
      </c>
      <c r="I192" s="313" t="s">
        <v>701</v>
      </c>
      <c r="J192" s="313"/>
      <c r="K192" s="357"/>
    </row>
    <row r="193" s="1" customFormat="1" ht="15" customHeight="1">
      <c r="B193" s="336"/>
      <c r="C193" s="320" t="s">
        <v>762</v>
      </c>
      <c r="D193" s="313"/>
      <c r="E193" s="313"/>
      <c r="F193" s="335" t="s">
        <v>672</v>
      </c>
      <c r="G193" s="313"/>
      <c r="H193" s="313" t="s">
        <v>763</v>
      </c>
      <c r="I193" s="313" t="s">
        <v>701</v>
      </c>
      <c r="J193" s="313"/>
      <c r="K193" s="357"/>
    </row>
    <row r="194" s="1" customFormat="1" ht="15" customHeight="1">
      <c r="B194" s="363"/>
      <c r="C194" s="371"/>
      <c r="D194" s="345"/>
      <c r="E194" s="345"/>
      <c r="F194" s="345"/>
      <c r="G194" s="345"/>
      <c r="H194" s="345"/>
      <c r="I194" s="345"/>
      <c r="J194" s="345"/>
      <c r="K194" s="364"/>
    </row>
    <row r="195" s="1" customFormat="1" ht="18.75" customHeight="1">
      <c r="B195" s="310"/>
      <c r="C195" s="313"/>
      <c r="D195" s="313"/>
      <c r="E195" s="313"/>
      <c r="F195" s="335"/>
      <c r="G195" s="313"/>
      <c r="H195" s="313"/>
      <c r="I195" s="313"/>
      <c r="J195" s="313"/>
      <c r="K195" s="310"/>
    </row>
    <row r="196" s="1" customFormat="1" ht="18.75" customHeight="1">
      <c r="B196" s="310"/>
      <c r="C196" s="313"/>
      <c r="D196" s="313"/>
      <c r="E196" s="313"/>
      <c r="F196" s="335"/>
      <c r="G196" s="313"/>
      <c r="H196" s="313"/>
      <c r="I196" s="313"/>
      <c r="J196" s="313"/>
      <c r="K196" s="310"/>
    </row>
    <row r="197" s="1" customFormat="1" ht="18.75" customHeight="1">
      <c r="B197" s="321"/>
      <c r="C197" s="321"/>
      <c r="D197" s="321"/>
      <c r="E197" s="321"/>
      <c r="F197" s="321"/>
      <c r="G197" s="321"/>
      <c r="H197" s="321"/>
      <c r="I197" s="321"/>
      <c r="J197" s="321"/>
      <c r="K197" s="321"/>
    </row>
    <row r="198" s="1" customFormat="1" ht="13.5">
      <c r="B198" s="300"/>
      <c r="C198" s="301"/>
      <c r="D198" s="301"/>
      <c r="E198" s="301"/>
      <c r="F198" s="301"/>
      <c r="G198" s="301"/>
      <c r="H198" s="301"/>
      <c r="I198" s="301"/>
      <c r="J198" s="301"/>
      <c r="K198" s="302"/>
    </row>
    <row r="199" s="1" customFormat="1" ht="21">
      <c r="B199" s="303"/>
      <c r="C199" s="304" t="s">
        <v>764</v>
      </c>
      <c r="D199" s="304"/>
      <c r="E199" s="304"/>
      <c r="F199" s="304"/>
      <c r="G199" s="304"/>
      <c r="H199" s="304"/>
      <c r="I199" s="304"/>
      <c r="J199" s="304"/>
      <c r="K199" s="305"/>
    </row>
    <row r="200" s="1" customFormat="1" ht="25.5" customHeight="1">
      <c r="B200" s="303"/>
      <c r="C200" s="372" t="s">
        <v>765</v>
      </c>
      <c r="D200" s="372"/>
      <c r="E200" s="372"/>
      <c r="F200" s="372" t="s">
        <v>766</v>
      </c>
      <c r="G200" s="373"/>
      <c r="H200" s="372" t="s">
        <v>767</v>
      </c>
      <c r="I200" s="372"/>
      <c r="J200" s="372"/>
      <c r="K200" s="305"/>
    </row>
    <row r="201" s="1" customFormat="1" ht="5.25" customHeight="1">
      <c r="B201" s="336"/>
      <c r="C201" s="333"/>
      <c r="D201" s="333"/>
      <c r="E201" s="333"/>
      <c r="F201" s="333"/>
      <c r="G201" s="313"/>
      <c r="H201" s="333"/>
      <c r="I201" s="333"/>
      <c r="J201" s="333"/>
      <c r="K201" s="357"/>
    </row>
    <row r="202" s="1" customFormat="1" ht="15" customHeight="1">
      <c r="B202" s="336"/>
      <c r="C202" s="313" t="s">
        <v>757</v>
      </c>
      <c r="D202" s="313"/>
      <c r="E202" s="313"/>
      <c r="F202" s="335" t="s">
        <v>51</v>
      </c>
      <c r="G202" s="313"/>
      <c r="H202" s="313" t="s">
        <v>768</v>
      </c>
      <c r="I202" s="313"/>
      <c r="J202" s="313"/>
      <c r="K202" s="357"/>
    </row>
    <row r="203" s="1" customFormat="1" ht="15" customHeight="1">
      <c r="B203" s="336"/>
      <c r="C203" s="342"/>
      <c r="D203" s="313"/>
      <c r="E203" s="313"/>
      <c r="F203" s="335" t="s">
        <v>52</v>
      </c>
      <c r="G203" s="313"/>
      <c r="H203" s="313" t="s">
        <v>769</v>
      </c>
      <c r="I203" s="313"/>
      <c r="J203" s="313"/>
      <c r="K203" s="357"/>
    </row>
    <row r="204" s="1" customFormat="1" ht="15" customHeight="1">
      <c r="B204" s="336"/>
      <c r="C204" s="342"/>
      <c r="D204" s="313"/>
      <c r="E204" s="313"/>
      <c r="F204" s="335" t="s">
        <v>55</v>
      </c>
      <c r="G204" s="313"/>
      <c r="H204" s="313" t="s">
        <v>770</v>
      </c>
      <c r="I204" s="313"/>
      <c r="J204" s="313"/>
      <c r="K204" s="357"/>
    </row>
    <row r="205" s="1" customFormat="1" ht="15" customHeight="1">
      <c r="B205" s="336"/>
      <c r="C205" s="313"/>
      <c r="D205" s="313"/>
      <c r="E205" s="313"/>
      <c r="F205" s="335" t="s">
        <v>53</v>
      </c>
      <c r="G205" s="313"/>
      <c r="H205" s="313" t="s">
        <v>771</v>
      </c>
      <c r="I205" s="313"/>
      <c r="J205" s="313"/>
      <c r="K205" s="357"/>
    </row>
    <row r="206" s="1" customFormat="1" ht="15" customHeight="1">
      <c r="B206" s="336"/>
      <c r="C206" s="313"/>
      <c r="D206" s="313"/>
      <c r="E206" s="313"/>
      <c r="F206" s="335" t="s">
        <v>54</v>
      </c>
      <c r="G206" s="313"/>
      <c r="H206" s="313" t="s">
        <v>772</v>
      </c>
      <c r="I206" s="313"/>
      <c r="J206" s="313"/>
      <c r="K206" s="357"/>
    </row>
    <row r="207" s="1" customFormat="1" ht="15" customHeight="1">
      <c r="B207" s="336"/>
      <c r="C207" s="313"/>
      <c r="D207" s="313"/>
      <c r="E207" s="313"/>
      <c r="F207" s="335"/>
      <c r="G207" s="313"/>
      <c r="H207" s="313"/>
      <c r="I207" s="313"/>
      <c r="J207" s="313"/>
      <c r="K207" s="357"/>
    </row>
    <row r="208" s="1" customFormat="1" ht="15" customHeight="1">
      <c r="B208" s="336"/>
      <c r="C208" s="313" t="s">
        <v>713</v>
      </c>
      <c r="D208" s="313"/>
      <c r="E208" s="313"/>
      <c r="F208" s="335" t="s">
        <v>87</v>
      </c>
      <c r="G208" s="313"/>
      <c r="H208" s="313" t="s">
        <v>773</v>
      </c>
      <c r="I208" s="313"/>
      <c r="J208" s="313"/>
      <c r="K208" s="357"/>
    </row>
    <row r="209" s="1" customFormat="1" ht="15" customHeight="1">
      <c r="B209" s="336"/>
      <c r="C209" s="342"/>
      <c r="D209" s="313"/>
      <c r="E209" s="313"/>
      <c r="F209" s="335" t="s">
        <v>608</v>
      </c>
      <c r="G209" s="313"/>
      <c r="H209" s="313" t="s">
        <v>609</v>
      </c>
      <c r="I209" s="313"/>
      <c r="J209" s="313"/>
      <c r="K209" s="357"/>
    </row>
    <row r="210" s="1" customFormat="1" ht="15" customHeight="1">
      <c r="B210" s="336"/>
      <c r="C210" s="313"/>
      <c r="D210" s="313"/>
      <c r="E210" s="313"/>
      <c r="F210" s="335" t="s">
        <v>606</v>
      </c>
      <c r="G210" s="313"/>
      <c r="H210" s="313" t="s">
        <v>774</v>
      </c>
      <c r="I210" s="313"/>
      <c r="J210" s="313"/>
      <c r="K210" s="357"/>
    </row>
    <row r="211" s="1" customFormat="1" ht="15" customHeight="1">
      <c r="B211" s="374"/>
      <c r="C211" s="342"/>
      <c r="D211" s="342"/>
      <c r="E211" s="342"/>
      <c r="F211" s="335" t="s">
        <v>610</v>
      </c>
      <c r="G211" s="320"/>
      <c r="H211" s="361" t="s">
        <v>611</v>
      </c>
      <c r="I211" s="361"/>
      <c r="J211" s="361"/>
      <c r="K211" s="375"/>
    </row>
    <row r="212" s="1" customFormat="1" ht="15" customHeight="1">
      <c r="B212" s="374"/>
      <c r="C212" s="342"/>
      <c r="D212" s="342"/>
      <c r="E212" s="342"/>
      <c r="F212" s="335" t="s">
        <v>612</v>
      </c>
      <c r="G212" s="320"/>
      <c r="H212" s="361" t="s">
        <v>775</v>
      </c>
      <c r="I212" s="361"/>
      <c r="J212" s="361"/>
      <c r="K212" s="375"/>
    </row>
    <row r="213" s="1" customFormat="1" ht="15" customHeight="1">
      <c r="B213" s="374"/>
      <c r="C213" s="342"/>
      <c r="D213" s="342"/>
      <c r="E213" s="342"/>
      <c r="F213" s="376"/>
      <c r="G213" s="320"/>
      <c r="H213" s="377"/>
      <c r="I213" s="377"/>
      <c r="J213" s="377"/>
      <c r="K213" s="375"/>
    </row>
    <row r="214" s="1" customFormat="1" ht="15" customHeight="1">
      <c r="B214" s="374"/>
      <c r="C214" s="313" t="s">
        <v>737</v>
      </c>
      <c r="D214" s="342"/>
      <c r="E214" s="342"/>
      <c r="F214" s="335">
        <v>1</v>
      </c>
      <c r="G214" s="320"/>
      <c r="H214" s="361" t="s">
        <v>776</v>
      </c>
      <c r="I214" s="361"/>
      <c r="J214" s="361"/>
      <c r="K214" s="375"/>
    </row>
    <row r="215" s="1" customFormat="1" ht="15" customHeight="1">
      <c r="B215" s="374"/>
      <c r="C215" s="342"/>
      <c r="D215" s="342"/>
      <c r="E215" s="342"/>
      <c r="F215" s="335">
        <v>2</v>
      </c>
      <c r="G215" s="320"/>
      <c r="H215" s="361" t="s">
        <v>777</v>
      </c>
      <c r="I215" s="361"/>
      <c r="J215" s="361"/>
      <c r="K215" s="375"/>
    </row>
    <row r="216" s="1" customFormat="1" ht="15" customHeight="1">
      <c r="B216" s="374"/>
      <c r="C216" s="342"/>
      <c r="D216" s="342"/>
      <c r="E216" s="342"/>
      <c r="F216" s="335">
        <v>3</v>
      </c>
      <c r="G216" s="320"/>
      <c r="H216" s="361" t="s">
        <v>778</v>
      </c>
      <c r="I216" s="361"/>
      <c r="J216" s="361"/>
      <c r="K216" s="375"/>
    </row>
    <row r="217" s="1" customFormat="1" ht="15" customHeight="1">
      <c r="B217" s="374"/>
      <c r="C217" s="342"/>
      <c r="D217" s="342"/>
      <c r="E217" s="342"/>
      <c r="F217" s="335">
        <v>4</v>
      </c>
      <c r="G217" s="320"/>
      <c r="H217" s="361" t="s">
        <v>779</v>
      </c>
      <c r="I217" s="361"/>
      <c r="J217" s="361"/>
      <c r="K217" s="375"/>
    </row>
    <row r="218" s="1" customFormat="1" ht="12.75" customHeight="1">
      <c r="B218" s="378"/>
      <c r="C218" s="379"/>
      <c r="D218" s="379"/>
      <c r="E218" s="379"/>
      <c r="F218" s="379"/>
      <c r="G218" s="379"/>
      <c r="H218" s="379"/>
      <c r="I218" s="379"/>
      <c r="J218" s="379"/>
      <c r="K218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Beňáková</dc:creator>
  <cp:lastModifiedBy>Martina Beňáková</cp:lastModifiedBy>
  <dcterms:created xsi:type="dcterms:W3CDTF">2019-10-06T19:16:56Z</dcterms:created>
  <dcterms:modified xsi:type="dcterms:W3CDTF">2019-10-06T19:17:01Z</dcterms:modified>
</cp:coreProperties>
</file>